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codeName="ЭтаКнига" defaultThemeVersion="124226"/>
  <bookViews>
    <workbookView xWindow="-30" yWindow="60" windowWidth="19125" windowHeight="11760"/>
  </bookViews>
  <sheets>
    <sheet name="Окончательная смета" sheetId="8" r:id="rId1"/>
  </sheets>
  <definedNames>
    <definedName name="_01089190092794862253">'Окончательная смета'!$J$33</definedName>
    <definedName name="_03019190090011121211">'Окончательная смета'!$J$39</definedName>
    <definedName name="_03019190090011129213">'Окончательная смета'!$J$42</definedName>
    <definedName name="_03019190090012121211">'Окончательная смета'!$J$46</definedName>
    <definedName name="_03019190090012129213">'Окончательная смета'!$J$49</definedName>
    <definedName name="_03019190090019122212_01">'Окончательная смета'!$J$54</definedName>
    <definedName name="_03019190090019122212_02">'Окончательная смета'!$J$55</definedName>
    <definedName name="_03019190090019122212_03">'Окончательная смета'!$J$56</definedName>
    <definedName name="_03019190090019122212_99">'Окончательная смета'!$J$57</definedName>
    <definedName name="_03019190090019122222">'Окончательная смета'!$J$58</definedName>
    <definedName name="_03019190090019122262">'Окончательная смета'!$J$59</definedName>
    <definedName name="_03019190090019122290">'Окончательная смета'!$J$60</definedName>
    <definedName name="_03019190090019129213">'Окончательная смета'!$J$63</definedName>
    <definedName name="_03019190090019129262">'Окончательная смета'!$J$64</definedName>
    <definedName name="_03019190090019242221">'Окончательная смета'!$J$67</definedName>
    <definedName name="_03019190090019242224">'Окончательная смета'!$J$68</definedName>
    <definedName name="_03019190090019242225">'Окончательная смета'!$J$69</definedName>
    <definedName name="_03019190090019242226">'Окончательная смета'!$J$70</definedName>
    <definedName name="_03019190090019242310">'Окончательная смета'!$J$71</definedName>
    <definedName name="_03019190090019242340">'Окончательная смета'!$J$72</definedName>
    <definedName name="_03019190090019243225">'Окончательная смета'!$J$75</definedName>
    <definedName name="_03019190090019243226">'Окончательная смета'!$J$76</definedName>
    <definedName name="_03019190090019244221">'Окончательная смета'!$J$79</definedName>
    <definedName name="_03019190090019244222">'Окончательная смета'!$J$80</definedName>
    <definedName name="_03019190090019244223">'Окончательная смета'!$J$81</definedName>
    <definedName name="_03019190090019244224">'Окончательная смета'!$J$82</definedName>
    <definedName name="_03019190090019244225_01">'Окончательная смета'!$J$84</definedName>
    <definedName name="_03019190090019244225_02">'Окончательная смета'!$J$85</definedName>
    <definedName name="_03019190090019244225_99">'Окончательная смета'!$J$86</definedName>
    <definedName name="_03019190090019244226_01">'Окончательная смета'!$J$88</definedName>
    <definedName name="_03019190090019244226_02">'Окончательная смета'!$J$89</definedName>
    <definedName name="_03019190090019244226_03">'Окончательная смета'!$J$90</definedName>
    <definedName name="_03019190090019244226_04">'Окончательная смета'!$J$91</definedName>
    <definedName name="_03019190090019244226_05">'Окончательная смета'!$J$92</definedName>
    <definedName name="_03019190090019244226_06">'Окончательная смета'!$J$93</definedName>
    <definedName name="_03019190090019244226_99">'Окончательная смета'!$J$94</definedName>
    <definedName name="_03019190090019244290">'Окончательная смета'!$J$95</definedName>
    <definedName name="_03019190090019244310">'Окончательная смета'!$J$96</definedName>
    <definedName name="_03019190090019244340_01">'Окончательная смета'!$J$98</definedName>
    <definedName name="_03019190090019244340_02">'Окончательная смета'!$J$99</definedName>
    <definedName name="_03019190090019244340_03">'Окончательная смета'!$J$100</definedName>
    <definedName name="_03019190090019244340_99">'Окончательная смета'!$J$101</definedName>
    <definedName name="_03019190090019321262">'Окончательная смета'!$J$104</definedName>
    <definedName name="_03019190090019321263">'Окончательная смета'!$J$105</definedName>
    <definedName name="_03019190090019323226">'Окончательная смета'!$J$108</definedName>
    <definedName name="_03019190090019831290">'Окончательная смета'!$J$111</definedName>
    <definedName name="_03019190090019851290">'Окончательная смета'!$J$114</definedName>
    <definedName name="_03019190090019852290">'Окончательная смета'!$J$117</definedName>
    <definedName name="_03019190090019853290">'Окончательная смета'!$J$120</definedName>
    <definedName name="_03019190093969122212">'Окончательная смета'!$J$124</definedName>
    <definedName name="_03019190093974321212">'Окончательная смета'!$J$128</definedName>
    <definedName name="_03019190093974321263">'Окончательная смета'!$J$129</definedName>
    <definedName name="_03019190093987122212">'Окончательная смета'!$J$133</definedName>
    <definedName name="_03019190094009412310">'Окончательная смета'!$J$137</definedName>
    <definedName name="_03019190094009412330">'Окончательная смета'!$J$138</definedName>
    <definedName name="_03019190094009414226">'Окончательная смета'!$J$141</definedName>
    <definedName name="_03019190094009414310">'Окончательная смета'!$J$142</definedName>
    <definedName name="_03019970092041111211">'Окончательная смета'!$J$146</definedName>
    <definedName name="_03019970092041119213">'Окончательная смета'!$J$149</definedName>
    <definedName name="_03019970092041242226">'Окончательная смета'!$J$152</definedName>
    <definedName name="_03019970092041244223">'Окончательная смета'!$J$155</definedName>
    <definedName name="_03019970092041244225">'Окончательная смета'!$J$156</definedName>
    <definedName name="_03019970092041244310">'Окончательная смета'!$J$157</definedName>
    <definedName name="_03019970092041244340">'Окончательная смета'!$J$158</definedName>
    <definedName name="_05010540535900412310">'Окончательная смета'!$J$164</definedName>
    <definedName name="_05010540592501412310">'Окончательная смета'!$J$168</definedName>
    <definedName name="_07059190092040244226">'Окончательная смета'!$J$174</definedName>
    <definedName name="_09059190090059611241">'Окончательная смета'!$J$180</definedName>
    <definedName name="_09059190092501611241">'Окончательная смета'!$J$184</definedName>
    <definedName name="_09059190094009414226">'Окончательная смета'!$J$187</definedName>
    <definedName name="_09059190094009414310">'Окончательная смета'!$J$188</definedName>
    <definedName name="_10017100030010244226">'Окончательная смета'!$J$194</definedName>
    <definedName name="_10017100030010312263">'Окончательная смета'!$J$197</definedName>
    <definedName name="_10017100031200312263">'Окончательная смета'!$J$201</definedName>
    <definedName name="_10019190030340312263">'Окончательная смета'!$J$205</definedName>
    <definedName name="_10030310130040313263">'Окончательная смета'!$J$210</definedName>
    <definedName name="_10030310130050313263">'Окончательная смета'!$J$214</definedName>
    <definedName name="_10030310430350313263">'Окончательная смета'!$J$218</definedName>
    <definedName name="_10030310530360313263">'Окончательная смета'!$J$222</definedName>
    <definedName name="_10030311431080313263">'Окончательная смета'!$J$226</definedName>
    <definedName name="_10030311530170313263">'Окончательная смета'!$J$230</definedName>
    <definedName name="_10030311593981321263">'Окончательная смета'!$J$234</definedName>
    <definedName name="_10030311630240313263">'Окончательная смета'!$J$238</definedName>
    <definedName name="_10030311830390313263">'Окончательная смета'!$J$242</definedName>
    <definedName name="_10030311930190313263">'Окончательная смета'!$J$246</definedName>
    <definedName name="_10030330330410313263">'Окончательная смета'!$J$250</definedName>
    <definedName name="_10030330393977321263">'Окончательная смета'!$J$254</definedName>
    <definedName name="_10030540535890322262">'Окончательная смета'!$J$258</definedName>
    <definedName name="sys_Signer2Name">'Окончательная смета'!$H$9</definedName>
    <definedName name="sys_Signer2Post">'Окончательная смета'!$F$7</definedName>
    <definedName name="ti_1">'Окончательная смета'!$J$45:$J$45</definedName>
    <definedName name="ti_100">'Окончательная смета'!$J$239:$J$239</definedName>
    <definedName name="ti_101">'Окончательная смета'!$J$240:$J$240</definedName>
    <definedName name="ti_102">'Окончательная смета'!$J$241:$J$241</definedName>
    <definedName name="ti_103">'Окончательная смета'!$J$243:$J$243</definedName>
    <definedName name="ti_104">'Окончательная смета'!$J$244:$J$244</definedName>
    <definedName name="ti_105">'Окончательная смета'!$J$245:$J$245</definedName>
    <definedName name="ti_106">'Окончательная смета'!$J$247:$J$247</definedName>
    <definedName name="ti_111">'Окончательная смета'!$J$97</definedName>
    <definedName name="ti_112">'Окончательная смета'!$J$31:$J$31</definedName>
    <definedName name="ti_38">'Окончательная смета'!$J$131:$J$131</definedName>
    <definedName name="ti_4">'Окончательная смета'!$J$48:$J$48</definedName>
    <definedName name="ti_40">'Окончательная смета'!$J$132:$J$132</definedName>
    <definedName name="ti_43">'Окончательная смета'!$J$134:$J$134</definedName>
    <definedName name="ti_44">'Окончательная смета'!$J$18:$J$18</definedName>
    <definedName name="ti_45">'Окончательная смета'!$F$262:$F$262</definedName>
    <definedName name="ti_46">'Окончательная смета'!$F$265:$F$265</definedName>
    <definedName name="ti_47">'Окончательная смета'!$I$265:$I$265</definedName>
    <definedName name="ti_48">'Окончательная смета'!$A$268:$A$268</definedName>
    <definedName name="ti_49">'Окончательная смета'!$J$32:$J$32</definedName>
    <definedName name="ti_50">'Окончательная смета'!$J$107:$J$107</definedName>
    <definedName name="ti_51">'Окончательная смета'!$J$109:$J$109</definedName>
    <definedName name="ti_52">'Окончательная смета'!$J$145:$J$145</definedName>
    <definedName name="ti_53">'Окончательная смета'!$J$147:$J$147</definedName>
    <definedName name="ti_54">'Окончательная смета'!$J$148:$J$148</definedName>
    <definedName name="ti_55">'Окончательная смета'!$J$150:$J$150</definedName>
    <definedName name="ti_56">'Окончательная смета'!$J$151:$J$151</definedName>
    <definedName name="ti_57">'Окончательная смета'!$J$153:$J$153</definedName>
    <definedName name="ti_58">'Окончательная смета'!$J$166:$J$166</definedName>
    <definedName name="ti_59">'Окончательная смета'!$J$167:$J$167</definedName>
    <definedName name="ti_60">'Окончательная смета'!$J$169:$J$169</definedName>
    <definedName name="ti_61">'Окончательная смета'!$J$178:$J$178</definedName>
    <definedName name="ti_62">'Окончательная смета'!$J$179:$J$179</definedName>
    <definedName name="ti_63">'Окончательная смета'!$J$181:$J$181</definedName>
    <definedName name="ti_64">'Окончательная смета'!$J$182:$J$182</definedName>
    <definedName name="ti_65">'Окончательная смета'!$J$183:$J$183</definedName>
    <definedName name="ti_66">'Окончательная смета'!$J$185:$J$185</definedName>
    <definedName name="ti_67">'Окончательная смета'!$J$193:$J$193</definedName>
    <definedName name="ti_68">'Окончательная смета'!$J$195:$J$195</definedName>
    <definedName name="ti_69">'Окончательная смета'!$J$196:$J$196</definedName>
    <definedName name="ti_70">'Окончательная смета'!$J$198:$J$198</definedName>
    <definedName name="ti_71">'Окончательная смета'!$J$199:$J$199</definedName>
    <definedName name="ti_72">'Окончательная смета'!$J$200:$J$200</definedName>
    <definedName name="ti_73">'Окончательная смета'!$J$202:$J$202</definedName>
    <definedName name="ti_74">'Окончательная смета'!$J$203:$J$203</definedName>
    <definedName name="ti_75">'Окончательная смета'!$J$204:$J$204</definedName>
    <definedName name="ti_76">'Окончательная смета'!$J$206:$J$206</definedName>
    <definedName name="ti_77">'Окончательная смета'!$J$208:$J$208</definedName>
    <definedName name="ti_78">'Окончательная смета'!$J$209:$J$209</definedName>
    <definedName name="ti_79">'Окончательная смета'!$J$211:$J$211</definedName>
    <definedName name="ti_80">'Окончательная смета'!$J$212:$J$212</definedName>
    <definedName name="ti_81">'Окончательная смета'!$J$213:$J$213</definedName>
    <definedName name="ti_82">'Окончательная смета'!$J$215:$J$215</definedName>
    <definedName name="ti_83">'Окончательная смета'!$J$216:$J$216</definedName>
    <definedName name="ti_84">'Окончательная смета'!$J$217:$J$217</definedName>
    <definedName name="ti_85">'Окончательная смета'!$J$219:$J$219</definedName>
    <definedName name="ti_86">'Окончательная смета'!$J$220:$J$220</definedName>
    <definedName name="ti_87">'Окончательная смета'!$J$221:$J$221</definedName>
    <definedName name="ti_88">'Окончательная смета'!$J$223:$J$223</definedName>
    <definedName name="ti_89">'Окончательная смета'!$J$224:$J$224</definedName>
    <definedName name="ti_90">'Окончательная смета'!$J$225:$J$225</definedName>
    <definedName name="ti_91">'Окончательная смета'!$J$227:$J$227</definedName>
    <definedName name="ti_92">'Окончательная смета'!$J$228:$J$228</definedName>
    <definedName name="ti_93">'Окончательная смета'!$J$229:$J$229</definedName>
    <definedName name="ti_94">'Окончательная смета'!$J$231:$J$231</definedName>
    <definedName name="ti_95">'Окончательная смета'!$J$232:$J$232</definedName>
    <definedName name="ti_96">'Окончательная смета'!$J$233:$J$233</definedName>
    <definedName name="ti_97">'Окончательная смета'!$J$235:$J$235</definedName>
    <definedName name="ti_98">'Окончательная смета'!$J$236:$J$236</definedName>
    <definedName name="ti_99">'Окончательная смета'!$J$237:$J$237</definedName>
  </definedNames>
  <calcPr calcId="145621"/>
</workbook>
</file>

<file path=xl/calcChain.xml><?xml version="1.0" encoding="utf-8"?>
<calcChain xmlns="http://schemas.openxmlformats.org/spreadsheetml/2006/main">
  <c r="J30" i="8" l="1"/>
  <c r="J29" i="8" s="1"/>
  <c r="J34" i="8"/>
  <c r="J37" i="8"/>
  <c r="J38" i="8"/>
  <c r="J40" i="8"/>
  <c r="J41" i="8"/>
  <c r="J43" i="8"/>
  <c r="J45" i="8"/>
  <c r="J48" i="8"/>
  <c r="J50" i="8" s="1"/>
  <c r="J53" i="8"/>
  <c r="J52" i="8" s="1"/>
  <c r="J62" i="8"/>
  <c r="J65" i="8" s="1"/>
  <c r="J66" i="8"/>
  <c r="J73" i="8" s="1"/>
  <c r="J74" i="8"/>
  <c r="J77" i="8" s="1"/>
  <c r="J83" i="8"/>
  <c r="J87" i="8"/>
  <c r="J97" i="8"/>
  <c r="J103" i="8"/>
  <c r="J106" i="8"/>
  <c r="J110" i="8"/>
  <c r="J112" i="8"/>
  <c r="J113" i="8"/>
  <c r="J115" i="8"/>
  <c r="J116" i="8"/>
  <c r="J118" i="8"/>
  <c r="J119" i="8"/>
  <c r="J121" i="8"/>
  <c r="J123" i="8"/>
  <c r="J125" i="8" s="1"/>
  <c r="J122" i="8" s="1"/>
  <c r="J127" i="8"/>
  <c r="J130" i="8" s="1"/>
  <c r="J126" i="8" s="1"/>
  <c r="J132" i="8"/>
  <c r="J134" i="8" s="1"/>
  <c r="J131" i="8" s="1"/>
  <c r="J136" i="8"/>
  <c r="J139" i="8"/>
  <c r="J140" i="8"/>
  <c r="J143" i="8"/>
  <c r="J135" i="8" s="1"/>
  <c r="J154" i="8"/>
  <c r="J144" i="8" s="1"/>
  <c r="J163" i="8"/>
  <c r="J165" i="8"/>
  <c r="J162" i="8" s="1"/>
  <c r="J161" i="8" s="1"/>
  <c r="J160" i="8" s="1"/>
  <c r="J167" i="8"/>
  <c r="J169" i="8" s="1"/>
  <c r="J166" i="8" s="1"/>
  <c r="J173" i="8"/>
  <c r="J175" i="8" s="1"/>
  <c r="J172" i="8" s="1"/>
  <c r="J171" i="8" s="1"/>
  <c r="J170" i="8" s="1"/>
  <c r="J177" i="8"/>
  <c r="J176" i="8" s="1"/>
  <c r="J186" i="8"/>
  <c r="J189" i="8"/>
  <c r="J193" i="8"/>
  <c r="J196" i="8"/>
  <c r="J198" i="8" s="1"/>
  <c r="J200" i="8"/>
  <c r="J199" i="8" s="1"/>
  <c r="J204" i="8"/>
  <c r="J203" i="8" s="1"/>
  <c r="J209" i="8"/>
  <c r="J211" i="8" s="1"/>
  <c r="J208" i="8" s="1"/>
  <c r="J213" i="8"/>
  <c r="J215" i="8" s="1"/>
  <c r="J212" i="8" s="1"/>
  <c r="J217" i="8"/>
  <c r="J219" i="8" s="1"/>
  <c r="J216" i="8" s="1"/>
  <c r="J221" i="8"/>
  <c r="J223" i="8"/>
  <c r="J220" i="8" s="1"/>
  <c r="J225" i="8"/>
  <c r="J227" i="8" s="1"/>
  <c r="J224" i="8" s="1"/>
  <c r="J229" i="8"/>
  <c r="J231" i="8"/>
  <c r="J228" i="8" s="1"/>
  <c r="J233" i="8"/>
  <c r="J235" i="8" s="1"/>
  <c r="J232" i="8" s="1"/>
  <c r="J237" i="8"/>
  <c r="J239" i="8"/>
  <c r="J236" i="8" s="1"/>
  <c r="J241" i="8"/>
  <c r="J243" i="8" s="1"/>
  <c r="J240" i="8" s="1"/>
  <c r="J245" i="8"/>
  <c r="J247" i="8"/>
  <c r="J244" i="8" s="1"/>
  <c r="J249" i="8"/>
  <c r="J251" i="8" s="1"/>
  <c r="J248" i="8" s="1"/>
  <c r="J253" i="8"/>
  <c r="J255" i="8" s="1"/>
  <c r="J252" i="8" s="1"/>
  <c r="J257" i="8"/>
  <c r="J259" i="8" s="1"/>
  <c r="J256" i="8" s="1"/>
  <c r="J202" i="8" l="1"/>
  <c r="J192" i="8"/>
  <c r="J44" i="8"/>
  <c r="J78" i="8"/>
  <c r="J102" i="8" s="1"/>
  <c r="J207" i="8"/>
  <c r="J191" i="8"/>
  <c r="J61" i="8"/>
  <c r="J51" i="8"/>
  <c r="J36" i="8" s="1"/>
  <c r="J35" i="8" s="1"/>
  <c r="J206" i="8"/>
  <c r="J195" i="8"/>
  <c r="J159" i="8"/>
  <c r="J47" i="8"/>
  <c r="J190" i="8" l="1"/>
  <c r="J260" i="8" s="1"/>
</calcChain>
</file>

<file path=xl/sharedStrings.xml><?xml version="1.0" encoding="utf-8"?>
<sst xmlns="http://schemas.openxmlformats.org/spreadsheetml/2006/main" count="1418" uniqueCount="220">
  <si>
    <t>Приложение №1</t>
  </si>
  <si>
    <t>к Порядку составления, утверждения и ведения бюджетных смет органов</t>
  </si>
  <si>
    <t>и организаций прокуратуры Российской Федерации</t>
  </si>
  <si>
    <t>УТВЕРЖДАЮ</t>
  </si>
  <si>
    <t>(наименование должности руководителя, уполномоченного утверждать смету)</t>
  </si>
  <si>
    <t>( подпись)</t>
  </si>
  <si>
    <t>(расшифровка подписи)</t>
  </si>
  <si>
    <t>"___" _________________20___г.</t>
  </si>
  <si>
    <t>БЮДЖЕТНАЯ СМЕТА НА 2017 ГОД</t>
  </si>
  <si>
    <t>КОДЫ</t>
  </si>
  <si>
    <t>Форма по ОКУД</t>
  </si>
  <si>
    <t>Дата</t>
  </si>
  <si>
    <t>15.01.2018</t>
  </si>
  <si>
    <t>Получатель бюджетных средств</t>
  </si>
  <si>
    <t>Чукотский АО</t>
  </si>
  <si>
    <t>по Перечню (Реестру)</t>
  </si>
  <si>
    <t>Распорядитель бюджетных средств</t>
  </si>
  <si>
    <t>Главный распорядитель бюджетных средств</t>
  </si>
  <si>
    <t>Генеральная прокуратура Российской Федерации</t>
  </si>
  <si>
    <t>по БК</t>
  </si>
  <si>
    <t>Наименование бюджета</t>
  </si>
  <si>
    <t>Единица измерения</t>
  </si>
  <si>
    <t>руб.</t>
  </si>
  <si>
    <t>по ОКЕИ</t>
  </si>
  <si>
    <t>Наименование иностранной валюты</t>
  </si>
  <si>
    <t>Наименование показателя</t>
  </si>
  <si>
    <t>Код по бюджетной классификации Российской Федерации</t>
  </si>
  <si>
    <t>Дополнительная детализация</t>
  </si>
  <si>
    <t xml:space="preserve">Сумма </t>
  </si>
  <si>
    <t>раздела</t>
  </si>
  <si>
    <t>подраз-дела</t>
  </si>
  <si>
    <t>целевой статьи</t>
  </si>
  <si>
    <t>вида расходов</t>
  </si>
  <si>
    <t>КОСГУ</t>
  </si>
  <si>
    <t>Код аналитического показателя</t>
  </si>
  <si>
    <t>Общегосударственные вопросы</t>
  </si>
  <si>
    <t>01</t>
  </si>
  <si>
    <t>Международные отношения и международное сотрудничество</t>
  </si>
  <si>
    <t>08</t>
  </si>
  <si>
    <t>Обеспечение реализации соглашений с правительствами иностранных государств и организациями в рамках соответствующей подпрограммы соответствующей государственной программы Российской Федерации (непрограммных расходов федеральных органов исполнительной власти)</t>
  </si>
  <si>
    <t>9190092794</t>
  </si>
  <si>
    <t>Взносы в международные организации</t>
  </si>
  <si>
    <t>862</t>
  </si>
  <si>
    <t>Перечисления международным организациям</t>
  </si>
  <si>
    <t>253</t>
  </si>
  <si>
    <t>00</t>
  </si>
  <si>
    <t>ИТОГО РАСХОДОВ</t>
  </si>
  <si>
    <t>900</t>
  </si>
  <si>
    <t>Национальная безопасность и правоохранительная деятельность</t>
  </si>
  <si>
    <t>03</t>
  </si>
  <si>
    <t>Органы прокуратуры и следствия</t>
  </si>
  <si>
    <t>Расходы на выплаты по оплате труда работников государственных органов</t>
  </si>
  <si>
    <t>9190090011</t>
  </si>
  <si>
    <t>Фонд оплаты труда и страховые взносы</t>
  </si>
  <si>
    <t>121</t>
  </si>
  <si>
    <t>Заработная плата</t>
  </si>
  <si>
    <t>211</t>
  </si>
  <si>
    <t>129</t>
  </si>
  <si>
    <t>213</t>
  </si>
  <si>
    <t>Расходы на выплаты по оплате труда работников территориальных органов</t>
  </si>
  <si>
    <t>9190090012</t>
  </si>
  <si>
    <t>Расходы на обеспечение функций государственных органов, в том числе территориальных органов</t>
  </si>
  <si>
    <t>9190090019</t>
  </si>
  <si>
    <t>Иные выплаты персоналу, за исключением фонда оплаты труда</t>
  </si>
  <si>
    <t>122</t>
  </si>
  <si>
    <t>Прочие выплаты</t>
  </si>
  <si>
    <t>212</t>
  </si>
  <si>
    <t>-командировочные расходы</t>
  </si>
  <si>
    <t>-компенсация за наем (поднаем)</t>
  </si>
  <si>
    <t>02</t>
  </si>
  <si>
    <t>-компенсация за медицинское и лекарственное обеспечение</t>
  </si>
  <si>
    <t>-иные выплаты (кроме командировочных расходов, компенсации за наем, за медицинское и лекарственное обслуживание)</t>
  </si>
  <si>
    <t>99</t>
  </si>
  <si>
    <t>Транспортные услуги</t>
  </si>
  <si>
    <t>222</t>
  </si>
  <si>
    <t>Пособия по социальной помощи населению</t>
  </si>
  <si>
    <t>262</t>
  </si>
  <si>
    <t>Прочие расходы</t>
  </si>
  <si>
    <t>290</t>
  </si>
  <si>
    <t>Взносы по обязательному социальному страхованию на выплаты денежного содержания и иные выплаты работникам</t>
  </si>
  <si>
    <t>Закупка товаров, работ, услуг в сфере информационно-коммуникационных технологий</t>
  </si>
  <si>
    <t>242</t>
  </si>
  <si>
    <t>Услуги связи</t>
  </si>
  <si>
    <t>221</t>
  </si>
  <si>
    <t>Арендная плата за пользование имуществом</t>
  </si>
  <si>
    <t>224</t>
  </si>
  <si>
    <t>Работы, услуги по содержанию имущества</t>
  </si>
  <si>
    <t>225</t>
  </si>
  <si>
    <t>Прочие работы, услуги</t>
  </si>
  <si>
    <t>226</t>
  </si>
  <si>
    <t>Увеличение стоимости основных средств</t>
  </si>
  <si>
    <t>310</t>
  </si>
  <si>
    <t>Увеличение стоимости материальных запасов</t>
  </si>
  <si>
    <t>340</t>
  </si>
  <si>
    <t>Закупка товаров, работ, услуг в целях капитального ремонта государственного имущества</t>
  </si>
  <si>
    <t>243</t>
  </si>
  <si>
    <t>Прочая закупка товаров, работ и услуг для государственных нужд</t>
  </si>
  <si>
    <t>244</t>
  </si>
  <si>
    <t>Коммунальные услуги</t>
  </si>
  <si>
    <t>223</t>
  </si>
  <si>
    <t>- текущий ремонт зданий и помещений, взносы собственников для ремонта общего имущества</t>
  </si>
  <si>
    <t>-содержание автотранспорта</t>
  </si>
  <si>
    <t>- иные работы, услуги по содержанию имущества (кроме текущего ремонта и взносов на ремонт, взносов собственников для ремонта общего имущества, содержания автотранспорта)</t>
  </si>
  <si>
    <t>- услуги по охране объектов (постовая охрана)</t>
  </si>
  <si>
    <t>- услуги по охране объектов ТС (ОПС, ПЦН, КТС)</t>
  </si>
  <si>
    <t>- монтаж и установка ОПС (согласованные сметы)</t>
  </si>
  <si>
    <t>- оплата услуг по договорам ГПХ</t>
  </si>
  <si>
    <t>04</t>
  </si>
  <si>
    <t>- медицинские услуги (обеспечение)</t>
  </si>
  <si>
    <t>05</t>
  </si>
  <si>
    <t>- услуги по пошиву форменного обмундирования</t>
  </si>
  <si>
    <t>06</t>
  </si>
  <si>
    <t>- иные работы, услуги КОСГУ 226 (кроме охраны, ГПХ, монтажа и установки ОПС, медицинских услуг и услуг по пошиву обмундирования)</t>
  </si>
  <si>
    <t>- горюче-смазочные материалы</t>
  </si>
  <si>
    <t>- котельно-печное топливо</t>
  </si>
  <si>
    <t>- вещевое имущество и форменное обмундирование</t>
  </si>
  <si>
    <t>- иные материальные запасы (кроме ГСМ, котельно-печного топлива, вещевого имущества)</t>
  </si>
  <si>
    <t>Пособия, компенсации и иные социальные выплаты гражданам, кроме публичных нормативных обязательств</t>
  </si>
  <si>
    <t>321</t>
  </si>
  <si>
    <t>Пенсии, пособия, выплачиваемые организациями сектора государственного управления</t>
  </si>
  <si>
    <t>263</t>
  </si>
  <si>
    <t>Приобретение товаров, работ, услуг в пользу граждан в целях их социального обеспечения</t>
  </si>
  <si>
    <t>323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</si>
  <si>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 либо должностных лиц этих органов, а также в результате деятельности казенных учреждений</t>
  </si>
  <si>
    <t>831</t>
  </si>
  <si>
    <t>Уплата налога на имущество организаций и  земельного налога</t>
  </si>
  <si>
    <t>851</t>
  </si>
  <si>
    <t>Уплата прочих налогов, сборов и иных платежей</t>
  </si>
  <si>
    <t>852</t>
  </si>
  <si>
    <t>Уплата иных платежей</t>
  </si>
  <si>
    <t>853</t>
  </si>
  <si>
    <t>Ежемесячные компенсационные выплаты матерям (или другим родственникам, фактически осуществляющим уход за ребенком), состоящим в трудовых отношениях на условиях найма с организациями, и женщинам-военнослужащим, находящимся в отпуске по уходу за ребенком</t>
  </si>
  <si>
    <t>9190093969</t>
  </si>
  <si>
    <t>Компенсация расходов на оплату стоимости проезда и провоза багажа при переезде лиц (работников), а также членов их семей, при заключении (расторжении) трудовых договоров с организациями, финансируемыми из федерального бюджета, расположенными в районах Крайнего Севера и приравненных к ним местностях</t>
  </si>
  <si>
    <t>9190093974</t>
  </si>
  <si>
    <t>Пособия и компенсация гражданам и иные социальные выплаты, кроме публичных нормативных</t>
  </si>
  <si>
    <t>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федерального бюджета, расположенных в районах Крайнего Севера и приравненных к ним местностях</t>
  </si>
  <si>
    <t>9190093987</t>
  </si>
  <si>
    <t>Создание объектов социального и производственного комплексов, в том числе объектов общегражданского</t>
  </si>
  <si>
    <t>9190094009</t>
  </si>
  <si>
    <t>Бюджетные инвестиции в объекты капитального строительства государственной (муниципальной)</t>
  </si>
  <si>
    <t>412</t>
  </si>
  <si>
    <t>Увеличение стоимости непроизведенных активов</t>
  </si>
  <si>
    <t>330</t>
  </si>
  <si>
    <t>414</t>
  </si>
  <si>
    <t>Содержание специальных объектов в рамках обеспечения деятельности Прокуратуры Российской Федерации</t>
  </si>
  <si>
    <t>9970092041</t>
  </si>
  <si>
    <t>Фонд оплаты труда и страховые взносы.</t>
  </si>
  <si>
    <t>111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</si>
  <si>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</si>
  <si>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119</t>
  </si>
  <si>
    <t>Начисления на выплаты по оплате труда</t>
  </si>
  <si>
    <t>Жилищное хозяйство</t>
  </si>
  <si>
    <t>Мероприятия по обеспечению жильем прокуроров и следователей</t>
  </si>
  <si>
    <t>0540535900</t>
  </si>
  <si>
    <t>Бюджетные инвестиции на приобретение объектов недвижимого имущества в государственную</t>
  </si>
  <si>
    <t>0540592501</t>
  </si>
  <si>
    <t>Образование</t>
  </si>
  <si>
    <t>07</t>
  </si>
  <si>
    <t>Переподготовка и повышение квалификации</t>
  </si>
  <si>
    <t xml:space="preserve">Государственный заказ на профессиональную переподготовку и повышение квалификации </t>
  </si>
  <si>
    <t>9190092040</t>
  </si>
  <si>
    <t>Здравоохранение, физическая культура и спорт</t>
  </si>
  <si>
    <t>09</t>
  </si>
  <si>
    <t>Санаторно-оздоровительная помощь</t>
  </si>
  <si>
    <t>Расходы на обеспечение деятельности (оказание услуг) государственных учреждений</t>
  </si>
  <si>
    <t>9190090059</t>
  </si>
  <si>
    <t>Субсидии бюджетным учреждениям на финансовое обеспечение государственного задания на оказание государственных услуг (выполнение работ)</t>
  </si>
  <si>
    <t>611</t>
  </si>
  <si>
    <t>Безвозмездные и безвозвратные перечисления государственным и муниципальным организациям</t>
  </si>
  <si>
    <t>241</t>
  </si>
  <si>
    <t>Финансовое обеспечение отдельных мероприятий за счет средств резервного фонда Правительства Российской Федерации</t>
  </si>
  <si>
    <t>9190092501</t>
  </si>
  <si>
    <t>Социальная политика</t>
  </si>
  <si>
    <t>10</t>
  </si>
  <si>
    <t>Пенсионное обеспечение</t>
  </si>
  <si>
    <t>Пенсии военнослужащим, членам их семей и лицам, приравненным к ним по пенсионному обеспечению, а также пособия и иные выплаты в рамках пенсионного обеспечения</t>
  </si>
  <si>
    <t>7100030010</t>
  </si>
  <si>
    <t>Пенсии, выплачиваемые организациями сектора государственного управления</t>
  </si>
  <si>
    <t>312</t>
  </si>
  <si>
    <t>7100031200</t>
  </si>
  <si>
    <t>Ежемесячная доплата к пенсиям отдельным категориям пенсионеров в соответствии с Указом Президента Российской Федерации от 9 декабря 2015</t>
  </si>
  <si>
    <t>9190030340</t>
  </si>
  <si>
    <t>Социальное обеспечение населения</t>
  </si>
  <si>
    <t>Компенсация в возмещение вреда гражданам, подвергшимся воздействию радиации вследствие радиационных аварий, в соответствии с Законом Российской Федерации от 15 мая 1991 года N 1244-1 "О социальной защите граждан, подвергшихся воздействию радиации вследствие катастрофы на Чернобыльской АЭС"</t>
  </si>
  <si>
    <t>0310130040</t>
  </si>
  <si>
    <t>Пособия, компенсации, меры социальной поддержки по публичным нормативным обязательствам</t>
  </si>
  <si>
    <t>313</t>
  </si>
  <si>
    <t>Меры социальной поддержки граждан, подвергающихся воздействию радиации вследствие радиационных аварий и ядерных испытаний, в соответствии с ФЗ от 10.01.20002 N 2-ФХ "О социальных гарантиях гражданам, подвергшимся радиационному воздействию вследствие ядерных испытаний на Семипалатинском полигоне" по непрограммному направлению направлению расходов "Обеспечение деятельности Прокуратуры РФ"</t>
  </si>
  <si>
    <t>0310130050</t>
  </si>
  <si>
    <t>Дополнительное ежемесячное материальное обеспечение некоторых категорий граждан Российской Федерации в связи с 60-летием Победы в Великой Отечественной войне 1941 - 1945 годов</t>
  </si>
  <si>
    <t>0310430350</t>
  </si>
  <si>
    <t>Дополнительное ежемесячное материальное обеспечение инвалидов вследствие военной травмы в соответствии с Указом Президента Российской Федерации от 1 августа 2005 года N 887</t>
  </si>
  <si>
    <t>0310530360</t>
  </si>
  <si>
    <t>Возмещение органами прокуратуры Российской Федерации расходов на погребение по непрограммному направлению расходов "Обеспечение деятельности Прокуратуры Российской Федерации" в рамках непрограммного направления деятельности "Прокуратура Российской федерации" (Социальное обеспечение и иные выплаты)</t>
  </si>
  <si>
    <t>0311431080</t>
  </si>
  <si>
    <t>Возмещение федеральными органами исполнительной власти расходов на погребение</t>
  </si>
  <si>
    <t>0311530170</t>
  </si>
  <si>
    <t>Пособия и компенсации военнослужащим, приравненным к ним лицам, а также уволенным из их числа (за исключением публичных нормативных обязательств)</t>
  </si>
  <si>
    <t>0311593981</t>
  </si>
  <si>
    <t>Пособия и компенсации членам семей погибших (умерших) военнослужащих (граждан, проходивших военные сборы, инвалидов вследствие военной травмы), а также лицам, которым установлена инвалидность вследствие военной травмы после увольнения с военной службы, и лицам, уволенным с военной службы в связи с признанием их негодными к военной службе вследствие военной травмы</t>
  </si>
  <si>
    <t>0311630240</t>
  </si>
  <si>
    <t>Компенсационные выплаты лицам, осуществляющим уход за нетрудоспособными гражданами</t>
  </si>
  <si>
    <t>0311830390</t>
  </si>
  <si>
    <t>Выплата дополнительного материального обеспечения, доплат к пенсиям, пособий и компенсаций</t>
  </si>
  <si>
    <t>0311930190</t>
  </si>
  <si>
    <t>Пособие детям погибших (пропавших без вести) работников органов прокуратуры</t>
  </si>
  <si>
    <t>0330330410</t>
  </si>
  <si>
    <t>Приобретение путевок в организации отдыха и оздоровления детей на территории Российской Федерации или выплата денежной компенсации взамен путевок</t>
  </si>
  <si>
    <t>0330393977</t>
  </si>
  <si>
    <t>0540535890</t>
  </si>
  <si>
    <t>Мероприятия по обеспечению жильем федеральных государственных гражданских служащих</t>
  </si>
  <si>
    <t>322</t>
  </si>
  <si>
    <t>Субсидии гражданам на приобретение жилья</t>
  </si>
  <si>
    <t>Всего</t>
  </si>
  <si>
    <t xml:space="preserve">Начальник финансового органа </t>
  </si>
  <si>
    <t>(подпись)</t>
  </si>
  <si>
    <t>Исполнитель</t>
  </si>
  <si>
    <t>(телефон)</t>
  </si>
  <si>
    <t>15 января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</si>
</sst>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_-* #,##0\ _р_._-;\-* #,##0\ _р_._-;_-* &quot;-&quot;\ _р_._-;_-@_-"/>
    <numFmt numFmtId="166" formatCode="_-* #,##0.00\ _р_._-;\-* #,##0.00\ _р_._-;_-* &quot;-&quot;??\ _р_._-;_-@_-"/>
    <numFmt numFmtId="167" formatCode="#,##0.0"/>
    <numFmt numFmtId="168" formatCode="#,##0.00_ ;\-#,##0.00\ "/>
  </numFmts>
  <fonts count="58" x14ac:knownFonts="1">
    <font>
      <sz val="10"/>
      <name val="Arial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name val="Arial Cyr"/>
      <family val="2"/>
      <charset val="204"/>
    </font>
    <font>
      <sz val="10"/>
      <name val="Helv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9"/>
      <color rgb="FF000000"/>
      <name val="Times New Roman"/>
      <family val="1"/>
    </font>
    <font>
      <sz val="10"/>
      <color rgb="FF000000"/>
      <name val="Arial Cyr"/>
      <family val="1"/>
    </font>
    <font>
      <b/>
      <sz val="10"/>
      <color rgb="FF000000"/>
      <name val="Arial Cyr"/>
      <family val="1"/>
    </font>
    <font>
      <u/>
      <sz val="10"/>
      <color rgb="FF000000"/>
      <name val="Arial Cyr"/>
      <family val="1"/>
    </font>
    <font>
      <u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Arial"/>
      <family val="1"/>
    </font>
    <font>
      <sz val="8"/>
      <color rgb="FF000000"/>
      <name val="Times New Roman"/>
      <family val="1"/>
    </font>
    <font>
      <sz val="7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9"/>
      <color rgb="FF000000"/>
      <name val="Arial Cyr"/>
      <family val="1"/>
    </font>
    <font>
      <b/>
      <sz val="10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1"/>
    </font>
    <font>
      <sz val="10"/>
      <name val="Arial"/>
      <family val="2"/>
      <charset val="204"/>
    </font>
    <font>
      <sz val="10"/>
      <name val="Arial"/>
    </font>
    <font>
      <b/>
      <u/>
      <sz val="12"/>
      <color rgb="FF000000"/>
      <name val="Times New Roman"/>
      <family val="1"/>
      <charset val="204"/>
    </font>
    <font>
      <sz val="10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/>
      <right/>
      <top style="thin">
        <color indexed="64"/>
      </top>
      <bottom/>
      <diagonal/>
    </border>
    <border diagonalUp="1" diagonalDown="1">
      <left/>
      <right/>
      <top/>
      <bottom style="thin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Up="1" diagonalDown="1"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/>
      <top/>
      <bottom style="thin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31" fillId="0" borderId="0" applyBorder="0"/>
    <xf numFmtId="0" fontId="20" fillId="0" borderId="0"/>
    <xf numFmtId="0" fontId="26" fillId="0" borderId="0"/>
    <xf numFmtId="0" fontId="28" fillId="0" borderId="0"/>
    <xf numFmtId="0" fontId="29" fillId="0" borderId="0"/>
    <xf numFmtId="0" fontId="30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17" fillId="0" borderId="9" applyNumberFormat="0" applyFill="0" applyAlignment="0" applyProtection="0"/>
    <xf numFmtId="0" fontId="27" fillId="0" borderId="0"/>
    <xf numFmtId="0" fontId="18" fillId="0" borderId="0" applyNumberFormat="0" applyFill="0" applyBorder="0" applyAlignment="0" applyProtection="0"/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9" fillId="4" borderId="0" applyNumberFormat="0" applyBorder="0" applyAlignment="0" applyProtection="0"/>
    <xf numFmtId="0" fontId="31" fillId="0" borderId="0" applyBorder="0"/>
    <xf numFmtId="0" fontId="46" fillId="0" borderId="0" applyBorder="0"/>
    <xf numFmtId="0" fontId="47" fillId="0" borderId="0" applyBorder="0"/>
    <xf numFmtId="0" fontId="48" fillId="0" borderId="0" applyBorder="0"/>
    <xf numFmtId="0" fontId="48" fillId="0" borderId="0" applyBorder="0"/>
    <xf numFmtId="164" fontId="50" fillId="0" borderId="0" applyFont="0" applyFill="0" applyBorder="0" applyAlignment="0" applyProtection="0"/>
    <xf numFmtId="0" fontId="51" fillId="0" borderId="0" applyBorder="0"/>
    <xf numFmtId="0" fontId="51" fillId="0" borderId="0" applyBorder="0"/>
    <xf numFmtId="0" fontId="51" fillId="0" borderId="0" applyBorder="0"/>
  </cellStyleXfs>
  <cellXfs count="117">
    <xf numFmtId="0" fontId="0" fillId="0" borderId="0" xfId="0"/>
    <xf numFmtId="0" fontId="39" fillId="0" borderId="28" xfId="0" applyNumberFormat="1" applyFont="1" applyFill="1" applyBorder="1" applyAlignment="1" applyProtection="1">
      <alignment horizontal="center" vertical="center" wrapText="1"/>
    </xf>
    <xf numFmtId="0" fontId="37" fillId="0" borderId="38" xfId="0" applyNumberFormat="1" applyFont="1" applyFill="1" applyBorder="1" applyAlignment="1" applyProtection="1">
      <alignment horizontal="center" vertical="center" wrapText="1"/>
    </xf>
    <xf numFmtId="0" fontId="37" fillId="0" borderId="31" xfId="0" applyNumberFormat="1" applyFont="1" applyFill="1" applyBorder="1" applyAlignment="1" applyProtection="1">
      <alignment horizontal="center" vertical="center" wrapText="1"/>
    </xf>
    <xf numFmtId="0" fontId="37" fillId="0" borderId="37" xfId="0" applyNumberFormat="1" applyFont="1" applyFill="1" applyBorder="1" applyAlignment="1" applyProtection="1">
      <alignment horizontal="center" vertical="center" wrapText="1"/>
    </xf>
    <xf numFmtId="0" fontId="37" fillId="0" borderId="28" xfId="0" applyNumberFormat="1" applyFont="1" applyFill="1" applyBorder="1" applyAlignment="1" applyProtection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37" fillId="0" borderId="43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justify" vertical="center" wrapText="1"/>
    </xf>
    <xf numFmtId="0" fontId="33" fillId="0" borderId="0" xfId="0" applyNumberFormat="1" applyFont="1" applyFill="1" applyAlignment="1" applyProtection="1">
      <alignment horizontal="center" vertical="center" wrapText="1"/>
    </xf>
    <xf numFmtId="0" fontId="40" fillId="0" borderId="0" xfId="0" applyNumberFormat="1" applyFont="1" applyFill="1" applyAlignment="1" applyProtection="1">
      <alignment horizontal="center" vertical="top" wrapText="1"/>
    </xf>
    <xf numFmtId="0" fontId="38" fillId="0" borderId="0" xfId="0" applyNumberFormat="1" applyFont="1" applyFill="1" applyAlignment="1" applyProtection="1">
      <alignment horizontal="center" vertical="center" wrapText="1"/>
    </xf>
    <xf numFmtId="0" fontId="40" fillId="0" borderId="0" xfId="0" applyNumberFormat="1" applyFont="1" applyFill="1" applyAlignment="1" applyProtection="1">
      <alignment horizontal="left" vertical="center" wrapText="1"/>
    </xf>
    <xf numFmtId="0" fontId="36" fillId="0" borderId="22" xfId="0" applyNumberFormat="1" applyFont="1" applyFill="1" applyBorder="1" applyAlignment="1" applyProtection="1">
      <alignment horizontal="left" vertical="center" wrapText="1"/>
    </xf>
    <xf numFmtId="0" fontId="35" fillId="0" borderId="22" xfId="0" applyNumberFormat="1" applyFont="1" applyFill="1" applyBorder="1" applyAlignment="1" applyProtection="1">
      <alignment horizontal="left" vertical="center" wrapText="1"/>
    </xf>
    <xf numFmtId="0" fontId="37" fillId="0" borderId="0" xfId="0" applyNumberFormat="1" applyFont="1" applyFill="1" applyAlignment="1" applyProtection="1">
      <alignment horizontal="center" vertical="center" wrapText="1"/>
    </xf>
    <xf numFmtId="0" fontId="22" fillId="0" borderId="22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Alignment="1" applyProtection="1">
      <alignment horizontal="right" vertical="center" wrapText="1"/>
    </xf>
    <xf numFmtId="0" fontId="37" fillId="0" borderId="22" xfId="0" applyNumberFormat="1" applyFont="1" applyFill="1" applyBorder="1" applyAlignment="1" applyProtection="1">
      <alignment horizontal="left" vertical="center" wrapText="1"/>
    </xf>
    <xf numFmtId="0" fontId="41" fillId="0" borderId="0" xfId="0" applyNumberFormat="1" applyFont="1" applyFill="1" applyAlignment="1" applyProtection="1">
      <alignment horizontal="right" vertical="center" wrapText="1"/>
    </xf>
    <xf numFmtId="0" fontId="42" fillId="0" borderId="0" xfId="0" applyNumberFormat="1" applyFont="1" applyFill="1" applyAlignment="1" applyProtection="1">
      <alignment horizontal="left" vertical="center" wrapText="1"/>
    </xf>
    <xf numFmtId="0" fontId="43" fillId="0" borderId="0" xfId="0" applyNumberFormat="1" applyFont="1" applyFill="1" applyAlignment="1" applyProtection="1">
      <alignment horizontal="left" vertical="center" wrapText="1"/>
    </xf>
    <xf numFmtId="0" fontId="32" fillId="0" borderId="0" xfId="0" applyNumberFormat="1" applyFont="1" applyFill="1" applyAlignment="1" applyProtection="1">
      <alignment horizontal="left" vertical="center" wrapText="1"/>
    </xf>
    <xf numFmtId="0" fontId="1" fillId="0" borderId="22" xfId="0" applyNumberFormat="1" applyFont="1" applyFill="1" applyBorder="1" applyAlignment="1" applyProtection="1">
      <alignment horizontal="center" vertical="center" wrapText="1"/>
    </xf>
    <xf numFmtId="167" fontId="1" fillId="0" borderId="22" xfId="0" applyNumberFormat="1" applyFont="1" applyFill="1" applyBorder="1" applyAlignment="1" applyProtection="1">
      <alignment horizontal="right" vertical="center" wrapText="1"/>
    </xf>
    <xf numFmtId="0" fontId="37" fillId="0" borderId="22" xfId="0" applyNumberFormat="1" applyFont="1" applyFill="1" applyBorder="1" applyAlignment="1" applyProtection="1">
      <alignment horizontal="center" vertical="center" wrapText="1"/>
    </xf>
    <xf numFmtId="167" fontId="37" fillId="0" borderId="22" xfId="0" applyNumberFormat="1" applyFont="1" applyFill="1" applyBorder="1" applyAlignment="1" applyProtection="1">
      <alignment horizontal="right" vertical="center" wrapText="1"/>
    </xf>
    <xf numFmtId="167" fontId="23" fillId="0" borderId="22" xfId="0" applyNumberFormat="1" applyFont="1" applyFill="1" applyBorder="1" applyAlignment="1" applyProtection="1">
      <alignment horizontal="right" vertical="center" wrapText="1"/>
    </xf>
    <xf numFmtId="2" fontId="23" fillId="0" borderId="0" xfId="0" applyNumberFormat="1" applyFont="1" applyFill="1" applyAlignment="1" applyProtection="1">
      <alignment horizontal="center" vertical="center" wrapText="1"/>
    </xf>
    <xf numFmtId="0" fontId="39" fillId="0" borderId="0" xfId="0" applyNumberFormat="1" applyFont="1" applyFill="1" applyAlignment="1" applyProtection="1">
      <alignment horizontal="center" vertical="center" wrapText="1"/>
    </xf>
    <xf numFmtId="0" fontId="24" fillId="0" borderId="0" xfId="0" applyNumberFormat="1" applyFont="1" applyFill="1" applyAlignment="1" applyProtection="1">
      <alignment horizontal="center" vertical="center" wrapText="1"/>
    </xf>
    <xf numFmtId="0" fontId="23" fillId="0" borderId="0" xfId="0" applyNumberFormat="1" applyFont="1" applyFill="1" applyAlignment="1" applyProtection="1">
      <alignment horizontal="center" vertical="center" wrapText="1"/>
    </xf>
    <xf numFmtId="0" fontId="49" fillId="0" borderId="0" xfId="0" applyNumberFormat="1" applyFont="1" applyFill="1" applyAlignment="1" applyProtection="1">
      <alignment horizontal="center" vertical="center" wrapText="1"/>
    </xf>
    <xf numFmtId="0" fontId="44" fillId="0" borderId="0" xfId="0" applyNumberFormat="1" applyFont="1" applyFill="1" applyAlignment="1" applyProtection="1">
      <alignment horizontal="center" vertical="center" wrapText="1"/>
    </xf>
    <xf numFmtId="0" fontId="25" fillId="0" borderId="0" xfId="0" applyNumberFormat="1" applyFont="1" applyFill="1" applyAlignment="1" applyProtection="1">
      <alignment horizontal="center" vertical="center" wrapText="1"/>
    </xf>
    <xf numFmtId="0" fontId="36" fillId="0" borderId="22" xfId="0" applyNumberFormat="1" applyFont="1" applyFill="1" applyBorder="1" applyAlignment="1" applyProtection="1">
      <alignment horizontal="left" vertical="center" wrapText="1"/>
    </xf>
    <xf numFmtId="0" fontId="35" fillId="0" borderId="22" xfId="0" applyNumberFormat="1" applyFont="1" applyFill="1" applyBorder="1" applyAlignment="1" applyProtection="1">
      <alignment horizontal="left" vertical="center" wrapText="1"/>
    </xf>
    <xf numFmtId="0" fontId="34" fillId="0" borderId="21" xfId="0" applyNumberFormat="1" applyFont="1" applyFill="1" applyBorder="1" applyAlignment="1" applyProtection="1">
      <alignment horizontal="left" vertical="center" wrapText="1"/>
    </xf>
    <xf numFmtId="0" fontId="35" fillId="0" borderId="11" xfId="0" applyNumberFormat="1" applyFont="1" applyFill="1" applyBorder="1" applyAlignment="1" applyProtection="1">
      <alignment horizontal="center" vertical="center" wrapText="1"/>
    </xf>
    <xf numFmtId="0" fontId="52" fillId="0" borderId="0" xfId="0" applyNumberFormat="1" applyFont="1" applyFill="1" applyAlignment="1" applyProtection="1">
      <alignment horizontal="center" vertical="center" wrapText="1"/>
    </xf>
    <xf numFmtId="0" fontId="38" fillId="0" borderId="0" xfId="0" applyNumberFormat="1" applyFont="1" applyFill="1" applyAlignment="1" applyProtection="1">
      <alignment horizontal="center" vertical="center" wrapText="1"/>
    </xf>
    <xf numFmtId="0" fontId="37" fillId="0" borderId="0" xfId="0" applyNumberFormat="1" applyFont="1" applyFill="1" applyAlignment="1" applyProtection="1">
      <alignment horizontal="left" vertical="center" wrapText="1"/>
    </xf>
    <xf numFmtId="0" fontId="1" fillId="0" borderId="11" xfId="0" applyNumberFormat="1" applyFont="1" applyFill="1" applyBorder="1" applyAlignment="1" applyProtection="1">
      <alignment horizontal="left" vertical="center" wrapText="1"/>
    </xf>
    <xf numFmtId="0" fontId="45" fillId="0" borderId="46" xfId="0" applyNumberFormat="1" applyFont="1" applyFill="1" applyBorder="1" applyAlignment="1" applyProtection="1">
      <alignment horizontal="center" vertical="top" wrapText="1"/>
    </xf>
    <xf numFmtId="0" fontId="40" fillId="0" borderId="0" xfId="0" applyNumberFormat="1" applyFont="1" applyFill="1" applyAlignment="1" applyProtection="1">
      <alignment horizontal="center" vertical="center" wrapText="1"/>
    </xf>
    <xf numFmtId="0" fontId="1" fillId="0" borderId="21" xfId="0" applyNumberFormat="1" applyFont="1" applyFill="1" applyBorder="1" applyAlignment="1" applyProtection="1">
      <alignment horizontal="left" vertical="center" wrapText="1"/>
    </xf>
    <xf numFmtId="0" fontId="32" fillId="0" borderId="11" xfId="0" applyNumberFormat="1" applyFont="1" applyFill="1" applyBorder="1" applyAlignment="1" applyProtection="1">
      <alignment horizontal="left" vertical="center" wrapText="1"/>
    </xf>
    <xf numFmtId="0" fontId="37" fillId="0" borderId="21" xfId="0" applyNumberFormat="1" applyFont="1" applyFill="1" applyBorder="1" applyAlignment="1" applyProtection="1">
      <alignment horizontal="center" vertical="center" wrapText="1"/>
    </xf>
    <xf numFmtId="0" fontId="1" fillId="0" borderId="46" xfId="0" applyNumberFormat="1" applyFont="1" applyFill="1" applyBorder="1" applyAlignment="1" applyProtection="1">
      <alignment horizontal="center" vertical="center" wrapText="1"/>
    </xf>
    <xf numFmtId="0" fontId="1" fillId="0" borderId="27" xfId="0" applyNumberFormat="1" applyFont="1" applyFill="1" applyBorder="1" applyAlignment="1" applyProtection="1">
      <alignment horizontal="center" vertical="center" wrapText="1"/>
    </xf>
    <xf numFmtId="0" fontId="39" fillId="0" borderId="21" xfId="0" applyNumberFormat="1" applyFont="1" applyFill="1" applyBorder="1" applyAlignment="1" applyProtection="1">
      <alignment horizontal="center" vertical="center" wrapText="1"/>
    </xf>
    <xf numFmtId="49" fontId="53" fillId="0" borderId="12" xfId="0" applyNumberFormat="1" applyFont="1" applyFill="1" applyBorder="1" applyAlignment="1" applyProtection="1">
      <alignment horizontal="left" vertical="center" wrapText="1"/>
    </xf>
    <xf numFmtId="49" fontId="53" fillId="0" borderId="11" xfId="0" applyNumberFormat="1" applyFont="1" applyFill="1" applyBorder="1" applyAlignment="1" applyProtection="1">
      <alignment horizontal="left" vertical="center" wrapText="1"/>
    </xf>
    <xf numFmtId="49" fontId="53" fillId="0" borderId="10" xfId="0" applyNumberFormat="1" applyFont="1" applyFill="1" applyBorder="1" applyAlignment="1" applyProtection="1">
      <alignment horizontal="left" vertical="center" wrapText="1"/>
    </xf>
    <xf numFmtId="0" fontId="53" fillId="0" borderId="17" xfId="0" applyNumberFormat="1" applyFont="1" applyFill="1" applyBorder="1" applyAlignment="1" applyProtection="1">
      <alignment horizontal="center" vertical="center" wrapText="1"/>
    </xf>
    <xf numFmtId="0" fontId="53" fillId="0" borderId="16" xfId="0" applyNumberFormat="1" applyFont="1" applyFill="1" applyBorder="1" applyAlignment="1" applyProtection="1">
      <alignment horizontal="center" vertical="center" wrapText="1"/>
    </xf>
    <xf numFmtId="0" fontId="53" fillId="0" borderId="15" xfId="0" applyNumberFormat="1" applyFont="1" applyFill="1" applyBorder="1" applyAlignment="1" applyProtection="1">
      <alignment horizontal="center" vertical="center" wrapText="1"/>
    </xf>
    <xf numFmtId="0" fontId="53" fillId="0" borderId="20" xfId="0" applyNumberFormat="1" applyFont="1" applyFill="1" applyBorder="1" applyAlignment="1" applyProtection="1">
      <alignment horizontal="center" vertical="center" wrapText="1"/>
    </xf>
    <xf numFmtId="0" fontId="53" fillId="0" borderId="19" xfId="0" applyNumberFormat="1" applyFont="1" applyFill="1" applyBorder="1" applyAlignment="1" applyProtection="1">
      <alignment horizontal="center" vertical="center" wrapText="1"/>
    </xf>
    <xf numFmtId="0" fontId="53" fillId="0" borderId="18" xfId="0" applyNumberFormat="1" applyFont="1" applyFill="1" applyBorder="1" applyAlignment="1" applyProtection="1">
      <alignment horizontal="center" vertical="center" wrapText="1"/>
    </xf>
    <xf numFmtId="0" fontId="53" fillId="0" borderId="43" xfId="0" applyNumberFormat="1" applyFont="1" applyFill="1" applyBorder="1" applyAlignment="1" applyProtection="1">
      <alignment horizontal="center" vertical="center" wrapText="1"/>
    </xf>
    <xf numFmtId="0" fontId="53" fillId="0" borderId="40" xfId="0" applyNumberFormat="1" applyFont="1" applyFill="1" applyBorder="1" applyAlignment="1" applyProtection="1">
      <alignment horizontal="center" vertical="center" wrapText="1"/>
    </xf>
    <xf numFmtId="0" fontId="53" fillId="0" borderId="44" xfId="0" applyNumberFormat="1" applyFont="1" applyFill="1" applyBorder="1" applyAlignment="1" applyProtection="1">
      <alignment horizontal="center" vertical="center" wrapText="1"/>
    </xf>
    <xf numFmtId="0" fontId="53" fillId="0" borderId="45" xfId="0" applyNumberFormat="1" applyFont="1" applyFill="1" applyBorder="1" applyAlignment="1" applyProtection="1">
      <alignment horizontal="center" vertical="center" wrapText="1"/>
    </xf>
    <xf numFmtId="0" fontId="53" fillId="0" borderId="29" xfId="0" applyNumberFormat="1" applyFont="1" applyFill="1" applyBorder="1" applyAlignment="1" applyProtection="1">
      <alignment horizontal="center" vertical="center" wrapText="1"/>
    </xf>
    <xf numFmtId="0" fontId="53" fillId="0" borderId="39" xfId="0" applyNumberFormat="1" applyFont="1" applyFill="1" applyBorder="1" applyAlignment="1" applyProtection="1">
      <alignment horizontal="center" vertical="center" wrapText="1"/>
    </xf>
    <xf numFmtId="0" fontId="53" fillId="0" borderId="40" xfId="0" applyNumberFormat="1" applyFont="1" applyFill="1" applyBorder="1" applyAlignment="1" applyProtection="1">
      <alignment horizontal="center" vertical="center" wrapText="1"/>
    </xf>
    <xf numFmtId="0" fontId="53" fillId="0" borderId="39" xfId="0" applyNumberFormat="1" applyFont="1" applyFill="1" applyBorder="1" applyAlignment="1" applyProtection="1">
      <alignment horizontal="center" vertical="center" wrapText="1"/>
    </xf>
    <xf numFmtId="0" fontId="54" fillId="0" borderId="17" xfId="0" applyNumberFormat="1" applyFont="1" applyFill="1" applyBorder="1" applyAlignment="1" applyProtection="1">
      <alignment horizontal="center" vertical="center" wrapText="1"/>
    </xf>
    <xf numFmtId="0" fontId="54" fillId="0" borderId="16" xfId="0" applyNumberFormat="1" applyFont="1" applyFill="1" applyBorder="1" applyAlignment="1" applyProtection="1">
      <alignment horizontal="center" vertical="center" wrapText="1"/>
    </xf>
    <xf numFmtId="0" fontId="54" fillId="0" borderId="15" xfId="0" applyNumberFormat="1" applyFont="1" applyFill="1" applyBorder="1" applyAlignment="1" applyProtection="1">
      <alignment horizontal="center" vertical="center" wrapText="1"/>
    </xf>
    <xf numFmtId="0" fontId="54" fillId="0" borderId="41" xfId="0" applyNumberFormat="1" applyFont="1" applyFill="1" applyBorder="1" applyAlignment="1" applyProtection="1">
      <alignment horizontal="center" vertical="center" wrapText="1"/>
    </xf>
    <xf numFmtId="0" fontId="54" fillId="0" borderId="42" xfId="0" applyNumberFormat="1" applyFont="1" applyFill="1" applyBorder="1" applyAlignment="1" applyProtection="1">
      <alignment horizontal="center" vertical="center" wrapText="1"/>
    </xf>
    <xf numFmtId="49" fontId="55" fillId="0" borderId="14" xfId="0" applyNumberFormat="1" applyFont="1" applyFill="1" applyBorder="1" applyAlignment="1">
      <alignment horizontal="left" vertical="center" wrapText="1"/>
    </xf>
    <xf numFmtId="49" fontId="55" fillId="0" borderId="13" xfId="0" applyNumberFormat="1" applyFont="1" applyFill="1" applyBorder="1" applyAlignment="1">
      <alignment horizontal="left" vertical="center" wrapText="1"/>
    </xf>
    <xf numFmtId="49" fontId="55" fillId="0" borderId="33" xfId="0" applyNumberFormat="1" applyFont="1" applyFill="1" applyBorder="1" applyAlignment="1">
      <alignment horizontal="center" vertical="center" wrapText="1"/>
    </xf>
    <xf numFmtId="49" fontId="55" fillId="0" borderId="35" xfId="0" applyNumberFormat="1" applyFont="1" applyFill="1" applyBorder="1" applyAlignment="1">
      <alignment horizontal="center" vertical="center" wrapText="1"/>
    </xf>
    <xf numFmtId="168" fontId="55" fillId="0" borderId="34" xfId="62" applyNumberFormat="1" applyFont="1" applyFill="1" applyBorder="1" applyAlignment="1">
      <alignment horizontal="center" vertical="center" wrapText="1"/>
    </xf>
    <xf numFmtId="49" fontId="55" fillId="0" borderId="24" xfId="0" applyNumberFormat="1" applyFont="1" applyFill="1" applyBorder="1" applyAlignment="1">
      <alignment horizontal="left" vertical="center" wrapText="1"/>
    </xf>
    <xf numFmtId="49" fontId="55" fillId="0" borderId="23" xfId="0" applyNumberFormat="1" applyFont="1" applyFill="1" applyBorder="1" applyAlignment="1">
      <alignment horizontal="left" vertical="center" wrapText="1"/>
    </xf>
    <xf numFmtId="49" fontId="55" fillId="0" borderId="32" xfId="0" applyNumberFormat="1" applyFont="1" applyFill="1" applyBorder="1" applyAlignment="1">
      <alignment horizontal="center" vertical="center" wrapText="1"/>
    </xf>
    <xf numFmtId="49" fontId="55" fillId="0" borderId="36" xfId="0" applyNumberFormat="1" applyFont="1" applyFill="1" applyBorder="1" applyAlignment="1">
      <alignment horizontal="center" vertical="center" wrapText="1"/>
    </xf>
    <xf numFmtId="168" fontId="55" fillId="0" borderId="30" xfId="62" applyNumberFormat="1" applyFont="1" applyFill="1" applyBorder="1" applyAlignment="1" applyProtection="1">
      <alignment horizontal="center" vertical="center" wrapText="1"/>
    </xf>
    <xf numFmtId="49" fontId="53" fillId="0" borderId="24" xfId="0" applyNumberFormat="1" applyFont="1" applyFill="1" applyBorder="1" applyAlignment="1" applyProtection="1">
      <alignment horizontal="left" vertical="center" wrapText="1"/>
    </xf>
    <xf numFmtId="49" fontId="53" fillId="0" borderId="23" xfId="0" applyNumberFormat="1" applyFont="1" applyFill="1" applyBorder="1" applyAlignment="1" applyProtection="1">
      <alignment horizontal="left" vertical="center" wrapText="1"/>
    </xf>
    <xf numFmtId="49" fontId="53" fillId="0" borderId="32" xfId="0" applyNumberFormat="1" applyFont="1" applyFill="1" applyBorder="1" applyAlignment="1" applyProtection="1">
      <alignment horizontal="center" vertical="center" wrapText="1"/>
    </xf>
    <xf numFmtId="49" fontId="53" fillId="0" borderId="36" xfId="0" applyNumberFormat="1" applyFont="1" applyFill="1" applyBorder="1" applyAlignment="1" applyProtection="1">
      <alignment horizontal="center" vertical="center" wrapText="1"/>
    </xf>
    <xf numFmtId="168" fontId="55" fillId="0" borderId="31" xfId="62" applyNumberFormat="1" applyFont="1" applyFill="1" applyBorder="1" applyAlignment="1">
      <alignment horizontal="center" vertical="center" wrapText="1"/>
    </xf>
    <xf numFmtId="49" fontId="55" fillId="0" borderId="47" xfId="0" applyNumberFormat="1" applyFont="1" applyFill="1" applyBorder="1" applyAlignment="1">
      <alignment horizontal="left" vertical="center" wrapText="1"/>
    </xf>
    <xf numFmtId="49" fontId="55" fillId="0" borderId="48" xfId="0" applyNumberFormat="1" applyFont="1" applyFill="1" applyBorder="1" applyAlignment="1">
      <alignment horizontal="left" vertical="center" wrapText="1"/>
    </xf>
    <xf numFmtId="49" fontId="55" fillId="0" borderId="49" xfId="0" applyNumberFormat="1" applyFont="1" applyFill="1" applyBorder="1" applyAlignment="1">
      <alignment horizontal="center" vertical="center" wrapText="1"/>
    </xf>
    <xf numFmtId="49" fontId="55" fillId="0" borderId="50" xfId="0" applyNumberFormat="1" applyFont="1" applyFill="1" applyBorder="1" applyAlignment="1">
      <alignment horizontal="center" vertical="center" wrapText="1"/>
    </xf>
    <xf numFmtId="168" fontId="55" fillId="0" borderId="51" xfId="62" applyNumberFormat="1" applyFont="1" applyFill="1" applyBorder="1" applyAlignment="1">
      <alignment horizontal="center" vertical="center" wrapText="1"/>
    </xf>
    <xf numFmtId="168" fontId="55" fillId="0" borderId="31" xfId="62" applyNumberFormat="1" applyFont="1" applyFill="1" applyBorder="1" applyAlignment="1" applyProtection="1">
      <alignment horizontal="center" vertical="center" wrapText="1"/>
    </xf>
    <xf numFmtId="168" fontId="53" fillId="0" borderId="31" xfId="62" applyNumberFormat="1" applyFont="1" applyFill="1" applyBorder="1" applyAlignment="1">
      <alignment horizontal="center" vertical="center" wrapText="1"/>
    </xf>
    <xf numFmtId="49" fontId="56" fillId="0" borderId="24" xfId="0" applyNumberFormat="1" applyFont="1" applyFill="1" applyBorder="1" applyAlignment="1" applyProtection="1">
      <alignment horizontal="left" vertical="center" wrapText="1"/>
    </xf>
    <xf numFmtId="49" fontId="56" fillId="0" borderId="23" xfId="0" applyNumberFormat="1" applyFont="1" applyFill="1" applyBorder="1" applyAlignment="1" applyProtection="1">
      <alignment horizontal="left" vertical="center" wrapText="1"/>
    </xf>
    <xf numFmtId="168" fontId="53" fillId="0" borderId="30" xfId="62" applyNumberFormat="1" applyFont="1" applyFill="1" applyBorder="1" applyAlignment="1">
      <alignment horizontal="center" vertical="center" wrapText="1"/>
    </xf>
    <xf numFmtId="0" fontId="55" fillId="0" borderId="24" xfId="0" applyNumberFormat="1" applyFont="1" applyFill="1" applyBorder="1" applyAlignment="1" applyProtection="1">
      <alignment horizontal="left" vertical="center" wrapText="1"/>
    </xf>
    <xf numFmtId="0" fontId="55" fillId="0" borderId="23" xfId="0" applyNumberFormat="1" applyFont="1" applyFill="1" applyBorder="1" applyAlignment="1" applyProtection="1">
      <alignment horizontal="left" vertical="center" wrapText="1"/>
    </xf>
    <xf numFmtId="49" fontId="55" fillId="0" borderId="24" xfId="0" applyNumberFormat="1" applyFont="1" applyFill="1" applyBorder="1" applyAlignment="1" applyProtection="1">
      <alignment horizontal="left" vertical="center" wrapText="1"/>
    </xf>
    <xf numFmtId="49" fontId="55" fillId="0" borderId="23" xfId="0" applyNumberFormat="1" applyFont="1" applyFill="1" applyBorder="1" applyAlignment="1" applyProtection="1">
      <alignment horizontal="left" vertical="center" wrapText="1"/>
    </xf>
    <xf numFmtId="49" fontId="55" fillId="0" borderId="32" xfId="0" applyNumberFormat="1" applyFont="1" applyFill="1" applyBorder="1" applyAlignment="1" applyProtection="1">
      <alignment horizontal="center" vertical="center" wrapText="1"/>
    </xf>
    <xf numFmtId="49" fontId="55" fillId="0" borderId="36" xfId="0" applyNumberFormat="1" applyFont="1" applyFill="1" applyBorder="1" applyAlignment="1" applyProtection="1">
      <alignment horizontal="center" vertical="center" wrapText="1"/>
    </xf>
    <xf numFmtId="168" fontId="55" fillId="0" borderId="30" xfId="0" applyNumberFormat="1" applyFont="1" applyFill="1" applyBorder="1" applyAlignment="1" applyProtection="1">
      <alignment horizontal="center" vertical="center" wrapText="1"/>
    </xf>
    <xf numFmtId="49" fontId="55" fillId="0" borderId="23" xfId="0" applyNumberFormat="1" applyFont="1" applyFill="1" applyBorder="1" applyAlignment="1" applyProtection="1">
      <alignment horizontal="center" vertical="center" wrapText="1"/>
    </xf>
    <xf numFmtId="49" fontId="55" fillId="0" borderId="55" xfId="0" applyNumberFormat="1" applyFont="1" applyFill="1" applyBorder="1" applyAlignment="1" applyProtection="1">
      <alignment horizontal="center" vertical="center" wrapText="1"/>
    </xf>
    <xf numFmtId="168" fontId="55" fillId="0" borderId="31" xfId="0" applyNumberFormat="1" applyFont="1" applyFill="1" applyBorder="1" applyAlignment="1" applyProtection="1">
      <alignment horizontal="center" vertical="center" wrapText="1"/>
    </xf>
    <xf numFmtId="168" fontId="55" fillId="0" borderId="51" xfId="0" applyNumberFormat="1" applyFont="1" applyFill="1" applyBorder="1" applyAlignment="1" applyProtection="1">
      <alignment horizontal="center" vertical="center" wrapText="1"/>
    </xf>
    <xf numFmtId="49" fontId="55" fillId="0" borderId="26" xfId="0" applyNumberFormat="1" applyFont="1" applyFill="1" applyBorder="1" applyAlignment="1" applyProtection="1">
      <alignment horizontal="left" vertical="center" wrapText="1"/>
    </xf>
    <xf numFmtId="49" fontId="55" fillId="0" borderId="25" xfId="0" applyNumberFormat="1" applyFont="1" applyFill="1" applyBorder="1" applyAlignment="1" applyProtection="1">
      <alignment horizontal="left" vertical="center" wrapText="1"/>
    </xf>
    <xf numFmtId="49" fontId="55" fillId="0" borderId="52" xfId="0" applyNumberFormat="1" applyFont="1" applyFill="1" applyBorder="1" applyAlignment="1" applyProtection="1">
      <alignment horizontal="center" vertical="center" wrapText="1"/>
    </xf>
    <xf numFmtId="49" fontId="55" fillId="0" borderId="53" xfId="0" applyNumberFormat="1" applyFont="1" applyFill="1" applyBorder="1" applyAlignment="1" applyProtection="1">
      <alignment horizontal="center" vertical="center" wrapText="1"/>
    </xf>
    <xf numFmtId="168" fontId="55" fillId="0" borderId="54" xfId="0" applyNumberFormat="1" applyFont="1" applyFill="1" applyBorder="1" applyAlignment="1" applyProtection="1">
      <alignment horizontal="center" vertical="center" wrapText="1"/>
    </xf>
    <xf numFmtId="0" fontId="53" fillId="0" borderId="22" xfId="0" applyNumberFormat="1" applyFont="1" applyFill="1" applyBorder="1" applyAlignment="1" applyProtection="1">
      <alignment horizontal="center" vertical="center" wrapText="1"/>
    </xf>
    <xf numFmtId="49" fontId="57" fillId="0" borderId="0" xfId="0" applyNumberFormat="1" applyFont="1" applyFill="1" applyAlignment="1" applyProtection="1">
      <alignment horizontal="center" vertical="center" wrapText="1"/>
    </xf>
  </cellXfs>
  <cellStyles count="66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10" xfId="36"/>
    <cellStyle name="Обычный 11" xfId="57"/>
    <cellStyle name="Обычный 12" xfId="58"/>
    <cellStyle name="Обычный 13" xfId="59"/>
    <cellStyle name="Обычный 14" xfId="60"/>
    <cellStyle name="Обычный 15" xfId="61"/>
    <cellStyle name="Обычный 16" xfId="63"/>
    <cellStyle name="Обычный 17" xfId="64"/>
    <cellStyle name="Обычный 18" xfId="65"/>
    <cellStyle name="Обычный 2" xfId="37"/>
    <cellStyle name="Обычный 2 2" xfId="38"/>
    <cellStyle name="Обычный 2 3" xfId="39"/>
    <cellStyle name="Обычный 24" xfId="40"/>
    <cellStyle name="Обычный 3" xfId="41"/>
    <cellStyle name="Обычный 4" xfId="42"/>
    <cellStyle name="Обычный 5" xfId="43"/>
    <cellStyle name="Обычный 6" xfId="44"/>
    <cellStyle name="Обычный 7" xfId="45"/>
    <cellStyle name="Обычный 8" xfId="46"/>
    <cellStyle name="Обычный 9" xfId="47"/>
    <cellStyle name="Плохой" xfId="48" builtinId="27" customBuiltin="1"/>
    <cellStyle name="Пояснение" xfId="49" builtinId="53" customBuiltin="1"/>
    <cellStyle name="Примечание" xfId="50" builtinId="10" customBuiltin="1"/>
    <cellStyle name="Связанная ячейка" xfId="51" builtinId="24" customBuiltin="1"/>
    <cellStyle name="Стиль 1" xfId="52"/>
    <cellStyle name="Текст предупреждения" xfId="53" builtinId="11" customBuiltin="1"/>
    <cellStyle name="Тысячи [0]_2 форма" xfId="54"/>
    <cellStyle name="Тысячи_2 форма" xfId="55"/>
    <cellStyle name="Финансовый" xfId="62" builtinId="3"/>
    <cellStyle name="Хороший" xfId="5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x:ext xmlns:x="http://schemas.openxmlformats.org/spreadsheetml/2006/main" xmlns:x15="http://schemas.microsoft.com/office/spreadsheetml/2010/11/main" uri="{9260A510-F301-46a8-8635-F512D64BE5F5}">
      <x15:timelineStyles defaultTimelineStyle="TimeSlicerStyleLight1"/>
    </x: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M269"/>
  <sheetViews>
    <sheetView tabSelected="1" showOutlineSymbols="0" topLeftCell="A157" zoomScaleNormal="100" workbookViewId="0">
      <selection activeCell="F182" sqref="F182"/>
    </sheetView>
  </sheetViews>
  <sheetFormatPr defaultColWidth="9.140625" defaultRowHeight="12.75" x14ac:dyDescent="0.2"/>
  <cols>
    <col min="1" max="1" width="38.7109375" style="8" customWidth="1"/>
    <col min="2" max="2" width="5.7109375" style="8" customWidth="1"/>
    <col min="3" max="3" width="5.5703125" style="8" customWidth="1"/>
    <col min="4" max="4" width="7.140625" style="8" customWidth="1"/>
    <col min="5" max="5" width="9.28515625" style="8" customWidth="1"/>
    <col min="6" max="6" width="14.7109375" style="8" customWidth="1"/>
    <col min="7" max="7" width="10.42578125" style="8" customWidth="1"/>
    <col min="8" max="8" width="10.7109375" style="8" customWidth="1"/>
    <col min="9" max="10" width="14.140625" style="8" customWidth="1"/>
    <col min="11" max="12" width="20.42578125" style="8" customWidth="1"/>
    <col min="13" max="15" width="12.5703125" style="8" customWidth="1"/>
    <col min="16" max="16" width="9.140625" style="8" customWidth="1"/>
    <col min="17" max="16384" width="9.140625" style="8"/>
  </cols>
  <sheetData>
    <row r="1" spans="1:12" x14ac:dyDescent="0.2">
      <c r="F1" s="8" t="s">
        <v>0</v>
      </c>
    </row>
    <row r="2" spans="1:12" s="30" customFormat="1" ht="15.75" customHeight="1" x14ac:dyDescent="0.2">
      <c r="F2" s="42" t="s">
        <v>1</v>
      </c>
      <c r="G2" s="42"/>
      <c r="H2" s="42"/>
      <c r="I2" s="42"/>
      <c r="J2" s="42"/>
    </row>
    <row r="3" spans="1:12" x14ac:dyDescent="0.2">
      <c r="F3" s="42" t="s">
        <v>2</v>
      </c>
      <c r="G3" s="42"/>
      <c r="H3" s="42"/>
      <c r="I3" s="42"/>
      <c r="J3" s="42"/>
    </row>
    <row r="5" spans="1:12" x14ac:dyDescent="0.2">
      <c r="F5" s="8" t="s">
        <v>3</v>
      </c>
    </row>
    <row r="6" spans="1:12" x14ac:dyDescent="0.2">
      <c r="F6" s="46"/>
      <c r="G6" s="46"/>
      <c r="H6" s="46"/>
      <c r="I6" s="46"/>
      <c r="J6" s="46"/>
    </row>
    <row r="7" spans="1:12" x14ac:dyDescent="0.2">
      <c r="F7" s="43"/>
      <c r="G7" s="43"/>
      <c r="H7" s="43"/>
      <c r="I7" s="43"/>
      <c r="J7" s="43"/>
    </row>
    <row r="8" spans="1:12" x14ac:dyDescent="0.2">
      <c r="E8" s="9"/>
      <c r="F8" s="44" t="s">
        <v>4</v>
      </c>
      <c r="G8" s="44"/>
      <c r="H8" s="44"/>
      <c r="I8" s="44"/>
      <c r="J8" s="44"/>
      <c r="L8" s="10"/>
    </row>
    <row r="9" spans="1:12" s="30" customFormat="1" ht="18.75" customHeight="1" x14ac:dyDescent="0.2">
      <c r="F9" s="46"/>
      <c r="G9" s="46"/>
      <c r="H9" s="46"/>
      <c r="I9" s="46"/>
      <c r="J9" s="46"/>
    </row>
    <row r="10" spans="1:12" x14ac:dyDescent="0.2">
      <c r="F10" s="44" t="s">
        <v>5</v>
      </c>
      <c r="G10" s="44"/>
      <c r="H10" s="44" t="s">
        <v>6</v>
      </c>
      <c r="I10" s="44"/>
      <c r="J10" s="44"/>
    </row>
    <row r="11" spans="1:12" s="30" customFormat="1" ht="15.75" customHeight="1" x14ac:dyDescent="0.2">
      <c r="F11" s="45" t="s">
        <v>7</v>
      </c>
      <c r="G11" s="45"/>
      <c r="H11" s="11"/>
      <c r="I11" s="11"/>
      <c r="J11" s="11"/>
    </row>
    <row r="12" spans="1:12" x14ac:dyDescent="0.2">
      <c r="E12" s="9"/>
      <c r="L12" s="10"/>
    </row>
    <row r="13" spans="1:12" s="30" customFormat="1" ht="15.75" customHeight="1" x14ac:dyDescent="0.2">
      <c r="A13" s="41" t="s">
        <v>8</v>
      </c>
      <c r="B13" s="41"/>
      <c r="C13" s="41"/>
      <c r="D13" s="41"/>
      <c r="E13" s="41"/>
      <c r="F13" s="41"/>
      <c r="G13" s="41"/>
      <c r="H13" s="41"/>
      <c r="I13" s="41"/>
      <c r="J13" s="41"/>
      <c r="K13" s="12"/>
      <c r="L13" s="12"/>
    </row>
    <row r="14" spans="1:12" s="30" customFormat="1" ht="15" customHeight="1" x14ac:dyDescent="0.2">
      <c r="A14" s="12"/>
      <c r="B14" s="12"/>
      <c r="C14" s="12"/>
      <c r="D14" s="40"/>
      <c r="E14" s="41"/>
      <c r="F14" s="41"/>
      <c r="G14" s="12"/>
      <c r="H14" s="12"/>
    </row>
    <row r="15" spans="1:12" s="30" customFormat="1" ht="15.75" customHeight="1" x14ac:dyDescent="0.2">
      <c r="A15" s="12"/>
      <c r="B15" s="12"/>
      <c r="C15" s="12"/>
      <c r="D15" s="13"/>
      <c r="E15" s="13"/>
      <c r="F15" s="13"/>
      <c r="G15" s="13"/>
      <c r="H15" s="12"/>
      <c r="I15" s="12"/>
      <c r="J15" s="12"/>
      <c r="K15" s="12"/>
      <c r="L15" s="12"/>
    </row>
    <row r="16" spans="1:12" s="30" customFormat="1" ht="13.5" customHeight="1" thickBot="1" x14ac:dyDescent="0.25">
      <c r="A16" s="36"/>
      <c r="B16" s="37"/>
      <c r="C16" s="37"/>
      <c r="D16" s="37"/>
      <c r="H16" s="16"/>
      <c r="I16" s="16"/>
      <c r="J16" s="2" t="s">
        <v>9</v>
      </c>
    </row>
    <row r="17" spans="1:13" s="30" customFormat="1" ht="13.5" customHeight="1" x14ac:dyDescent="0.2">
      <c r="A17" s="14"/>
      <c r="B17" s="15"/>
      <c r="C17" s="15"/>
      <c r="D17" s="15"/>
      <c r="H17" s="16"/>
      <c r="I17" s="16" t="s">
        <v>10</v>
      </c>
      <c r="J17" s="7">
        <v>501012</v>
      </c>
    </row>
    <row r="18" spans="1:13" x14ac:dyDescent="0.2">
      <c r="A18" s="17"/>
      <c r="B18" s="15"/>
      <c r="C18" s="15"/>
      <c r="D18" s="15"/>
      <c r="H18" s="18"/>
      <c r="I18" s="18" t="s">
        <v>11</v>
      </c>
      <c r="J18" s="6" t="s">
        <v>12</v>
      </c>
    </row>
    <row r="19" spans="1:13" s="30" customFormat="1" ht="12.75" customHeight="1" x14ac:dyDescent="0.2">
      <c r="A19" s="19" t="s">
        <v>13</v>
      </c>
      <c r="B19" s="38" t="s">
        <v>14</v>
      </c>
      <c r="C19" s="38"/>
      <c r="D19" s="38"/>
      <c r="E19" s="38"/>
      <c r="F19" s="38"/>
      <c r="G19" s="38"/>
      <c r="H19" s="20"/>
      <c r="I19" s="20" t="s">
        <v>15</v>
      </c>
      <c r="J19" s="3"/>
    </row>
    <row r="20" spans="1:13" x14ac:dyDescent="0.2">
      <c r="A20" s="19" t="s">
        <v>16</v>
      </c>
      <c r="B20" s="39"/>
      <c r="C20" s="39"/>
      <c r="D20" s="39"/>
      <c r="E20" s="39"/>
      <c r="F20" s="39"/>
      <c r="G20" s="39"/>
      <c r="H20" s="20"/>
      <c r="I20" s="20" t="s">
        <v>15</v>
      </c>
      <c r="J20" s="3"/>
    </row>
    <row r="21" spans="1:13" s="30" customFormat="1" ht="12.75" customHeight="1" x14ac:dyDescent="0.2">
      <c r="A21" s="19" t="s">
        <v>17</v>
      </c>
      <c r="B21" s="47" t="s">
        <v>18</v>
      </c>
      <c r="C21" s="47"/>
      <c r="D21" s="47"/>
      <c r="E21" s="47"/>
      <c r="F21" s="47"/>
      <c r="G21" s="47"/>
      <c r="H21" s="18"/>
      <c r="I21" s="18" t="s">
        <v>19</v>
      </c>
      <c r="J21" s="3">
        <v>415</v>
      </c>
    </row>
    <row r="22" spans="1:13" x14ac:dyDescent="0.2">
      <c r="A22" s="19" t="s">
        <v>20</v>
      </c>
      <c r="B22" s="39"/>
      <c r="C22" s="39"/>
      <c r="D22" s="39"/>
      <c r="E22" s="39"/>
      <c r="F22" s="39"/>
      <c r="G22" s="39"/>
      <c r="H22" s="18"/>
      <c r="I22" s="18"/>
      <c r="J22" s="3"/>
    </row>
    <row r="23" spans="1:13" x14ac:dyDescent="0.2">
      <c r="A23" s="19" t="s">
        <v>21</v>
      </c>
      <c r="B23" s="47" t="s">
        <v>22</v>
      </c>
      <c r="C23" s="47"/>
      <c r="D23" s="47"/>
      <c r="E23" s="47"/>
      <c r="F23" s="47"/>
      <c r="G23" s="47"/>
      <c r="H23" s="18"/>
      <c r="I23" s="18" t="s">
        <v>23</v>
      </c>
      <c r="J23" s="3">
        <v>383</v>
      </c>
    </row>
    <row r="24" spans="1:13" s="30" customFormat="1" ht="13.5" customHeight="1" thickBot="1" x14ac:dyDescent="0.25">
      <c r="A24" s="19" t="s">
        <v>24</v>
      </c>
      <c r="B24" s="21"/>
      <c r="C24" s="22"/>
      <c r="D24" s="9"/>
      <c r="E24" s="16"/>
      <c r="F24" s="16"/>
      <c r="G24" s="16"/>
      <c r="H24" s="23"/>
      <c r="I24" s="23"/>
      <c r="J24" s="4"/>
    </row>
    <row r="25" spans="1:13" s="30" customFormat="1" ht="13.5" customHeight="1" thickBot="1" x14ac:dyDescent="0.25"/>
    <row r="26" spans="1:13" s="30" customFormat="1" ht="28.5" customHeight="1" thickBot="1" x14ac:dyDescent="0.25">
      <c r="A26" s="55" t="s">
        <v>25</v>
      </c>
      <c r="B26" s="56"/>
      <c r="C26" s="57"/>
      <c r="D26" s="58" t="s">
        <v>26</v>
      </c>
      <c r="E26" s="59"/>
      <c r="F26" s="59"/>
      <c r="G26" s="60"/>
      <c r="H26" s="59" t="s">
        <v>27</v>
      </c>
      <c r="I26" s="60"/>
      <c r="J26" s="61" t="s">
        <v>28</v>
      </c>
    </row>
    <row r="27" spans="1:13" s="30" customFormat="1" ht="39" customHeight="1" thickBot="1" x14ac:dyDescent="0.25">
      <c r="A27" s="62"/>
      <c r="B27" s="63"/>
      <c r="C27" s="64"/>
      <c r="D27" s="65" t="s">
        <v>29</v>
      </c>
      <c r="E27" s="65" t="s">
        <v>30</v>
      </c>
      <c r="F27" s="65" t="s">
        <v>31</v>
      </c>
      <c r="G27" s="65" t="s">
        <v>32</v>
      </c>
      <c r="H27" s="66" t="s">
        <v>33</v>
      </c>
      <c r="I27" s="67" t="s">
        <v>34</v>
      </c>
      <c r="J27" s="68"/>
    </row>
    <row r="28" spans="1:13" s="30" customFormat="1" ht="13.5" customHeight="1" thickBot="1" x14ac:dyDescent="0.25">
      <c r="A28" s="69">
        <v>1</v>
      </c>
      <c r="B28" s="70"/>
      <c r="C28" s="71"/>
      <c r="D28" s="72">
        <v>2</v>
      </c>
      <c r="E28" s="72">
        <v>3</v>
      </c>
      <c r="F28" s="72">
        <v>4</v>
      </c>
      <c r="G28" s="72">
        <v>5</v>
      </c>
      <c r="H28" s="72">
        <v>6</v>
      </c>
      <c r="I28" s="73">
        <v>7</v>
      </c>
      <c r="J28" s="73">
        <v>8</v>
      </c>
    </row>
    <row r="29" spans="1:13" s="31" customFormat="1" ht="25.5" customHeight="1" x14ac:dyDescent="0.2">
      <c r="A29" s="74" t="s">
        <v>35</v>
      </c>
      <c r="B29" s="75"/>
      <c r="C29" s="75"/>
      <c r="D29" s="76" t="s">
        <v>36</v>
      </c>
      <c r="E29" s="76"/>
      <c r="F29" s="76"/>
      <c r="G29" s="76"/>
      <c r="H29" s="76"/>
      <c r="I29" s="77"/>
      <c r="J29" s="78">
        <f>J30+0</f>
        <v>0</v>
      </c>
    </row>
    <row r="30" spans="1:13" s="32" customFormat="1" ht="30.75" customHeight="1" x14ac:dyDescent="0.2">
      <c r="A30" s="79" t="s">
        <v>37</v>
      </c>
      <c r="B30" s="80"/>
      <c r="C30" s="80"/>
      <c r="D30" s="81" t="s">
        <v>36</v>
      </c>
      <c r="E30" s="81" t="s">
        <v>38</v>
      </c>
      <c r="F30" s="81"/>
      <c r="G30" s="81"/>
      <c r="H30" s="81"/>
      <c r="I30" s="82"/>
      <c r="J30" s="83">
        <f>J31+0</f>
        <v>0</v>
      </c>
    </row>
    <row r="31" spans="1:13" s="33" customFormat="1" ht="82.5" customHeight="1" x14ac:dyDescent="0.2">
      <c r="A31" s="79" t="s">
        <v>39</v>
      </c>
      <c r="B31" s="80"/>
      <c r="C31" s="80"/>
      <c r="D31" s="81" t="s">
        <v>36</v>
      </c>
      <c r="E31" s="81" t="s">
        <v>38</v>
      </c>
      <c r="F31" s="81" t="s">
        <v>40</v>
      </c>
      <c r="G31" s="81"/>
      <c r="H31" s="81"/>
      <c r="I31" s="82"/>
      <c r="J31" s="83">
        <v>0</v>
      </c>
      <c r="K31" s="24"/>
      <c r="L31" s="25"/>
      <c r="M31" s="25"/>
    </row>
    <row r="32" spans="1:13" s="33" customFormat="1" ht="25.5" customHeight="1" x14ac:dyDescent="0.2">
      <c r="A32" s="79" t="s">
        <v>41</v>
      </c>
      <c r="B32" s="80"/>
      <c r="C32" s="80"/>
      <c r="D32" s="81" t="s">
        <v>36</v>
      </c>
      <c r="E32" s="81" t="s">
        <v>38</v>
      </c>
      <c r="F32" s="81" t="s">
        <v>40</v>
      </c>
      <c r="G32" s="81" t="s">
        <v>42</v>
      </c>
      <c r="H32" s="81"/>
      <c r="I32" s="82"/>
      <c r="J32" s="83">
        <v>0</v>
      </c>
      <c r="K32" s="24"/>
      <c r="L32" s="25"/>
      <c r="M32" s="25"/>
    </row>
    <row r="33" spans="1:13" s="33" customFormat="1" ht="25.5" customHeight="1" x14ac:dyDescent="0.2">
      <c r="A33" s="84" t="s">
        <v>43</v>
      </c>
      <c r="B33" s="85"/>
      <c r="C33" s="85"/>
      <c r="D33" s="86" t="s">
        <v>36</v>
      </c>
      <c r="E33" s="86" t="s">
        <v>38</v>
      </c>
      <c r="F33" s="86" t="s">
        <v>40</v>
      </c>
      <c r="G33" s="86" t="s">
        <v>42</v>
      </c>
      <c r="H33" s="86" t="s">
        <v>44</v>
      </c>
      <c r="I33" s="87" t="s">
        <v>45</v>
      </c>
      <c r="J33" s="88">
        <v>0</v>
      </c>
      <c r="K33" s="24"/>
      <c r="L33" s="25"/>
      <c r="M33" s="25"/>
    </row>
    <row r="34" spans="1:13" x14ac:dyDescent="0.2">
      <c r="A34" s="79" t="s">
        <v>46</v>
      </c>
      <c r="B34" s="80"/>
      <c r="C34" s="80"/>
      <c r="D34" s="81" t="s">
        <v>36</v>
      </c>
      <c r="E34" s="81" t="s">
        <v>38</v>
      </c>
      <c r="F34" s="81" t="s">
        <v>40</v>
      </c>
      <c r="G34" s="81" t="s">
        <v>42</v>
      </c>
      <c r="H34" s="81" t="s">
        <v>47</v>
      </c>
      <c r="I34" s="82" t="s">
        <v>47</v>
      </c>
      <c r="J34" s="83">
        <f>J32+0</f>
        <v>0</v>
      </c>
    </row>
    <row r="35" spans="1:13" s="31" customFormat="1" ht="25.5" customHeight="1" x14ac:dyDescent="0.2">
      <c r="A35" s="89" t="s">
        <v>48</v>
      </c>
      <c r="B35" s="90"/>
      <c r="C35" s="90"/>
      <c r="D35" s="91" t="s">
        <v>49</v>
      </c>
      <c r="E35" s="91"/>
      <c r="F35" s="91"/>
      <c r="G35" s="91"/>
      <c r="H35" s="91"/>
      <c r="I35" s="92"/>
      <c r="J35" s="93">
        <f>J36</f>
        <v>230226661.25999999</v>
      </c>
    </row>
    <row r="36" spans="1:13" s="32" customFormat="1" x14ac:dyDescent="0.2">
      <c r="A36" s="79" t="s">
        <v>50</v>
      </c>
      <c r="B36" s="80"/>
      <c r="C36" s="80"/>
      <c r="D36" s="81" t="s">
        <v>49</v>
      </c>
      <c r="E36" s="81" t="s">
        <v>36</v>
      </c>
      <c r="F36" s="81"/>
      <c r="G36" s="81"/>
      <c r="H36" s="81"/>
      <c r="I36" s="82"/>
      <c r="J36" s="83">
        <f>J44+J51+J122+J126+J131+J135+J37+J144</f>
        <v>230226661.25999999</v>
      </c>
    </row>
    <row r="37" spans="1:13" s="33" customFormat="1" ht="25.5" customHeight="1" x14ac:dyDescent="0.2">
      <c r="A37" s="79" t="s">
        <v>51</v>
      </c>
      <c r="B37" s="80"/>
      <c r="C37" s="80"/>
      <c r="D37" s="81" t="s">
        <v>49</v>
      </c>
      <c r="E37" s="81" t="s">
        <v>36</v>
      </c>
      <c r="F37" s="81" t="s">
        <v>52</v>
      </c>
      <c r="G37" s="81"/>
      <c r="H37" s="81"/>
      <c r="I37" s="82"/>
      <c r="J37" s="83">
        <f>J38+J41</f>
        <v>0</v>
      </c>
      <c r="K37" s="24"/>
      <c r="L37" s="25"/>
      <c r="M37" s="25"/>
    </row>
    <row r="38" spans="1:13" s="33" customFormat="1" ht="25.5" customHeight="1" x14ac:dyDescent="0.2">
      <c r="A38" s="79" t="s">
        <v>53</v>
      </c>
      <c r="B38" s="80"/>
      <c r="C38" s="80"/>
      <c r="D38" s="81" t="s">
        <v>49</v>
      </c>
      <c r="E38" s="81" t="s">
        <v>36</v>
      </c>
      <c r="F38" s="81" t="s">
        <v>52</v>
      </c>
      <c r="G38" s="81" t="s">
        <v>54</v>
      </c>
      <c r="H38" s="81"/>
      <c r="I38" s="82"/>
      <c r="J38" s="83">
        <f>J39+0</f>
        <v>0</v>
      </c>
      <c r="K38" s="24"/>
      <c r="L38" s="25"/>
      <c r="M38" s="25"/>
    </row>
    <row r="39" spans="1:13" s="33" customFormat="1" ht="25.5" customHeight="1" x14ac:dyDescent="0.2">
      <c r="A39" s="84" t="s">
        <v>55</v>
      </c>
      <c r="B39" s="85"/>
      <c r="C39" s="85"/>
      <c r="D39" s="86" t="s">
        <v>49</v>
      </c>
      <c r="E39" s="86" t="s">
        <v>36</v>
      </c>
      <c r="F39" s="86" t="s">
        <v>52</v>
      </c>
      <c r="G39" s="86" t="s">
        <v>54</v>
      </c>
      <c r="H39" s="86" t="s">
        <v>56</v>
      </c>
      <c r="I39" s="87" t="s">
        <v>45</v>
      </c>
      <c r="J39" s="88">
        <v>0</v>
      </c>
      <c r="K39" s="24"/>
      <c r="L39" s="25"/>
      <c r="M39" s="25"/>
    </row>
    <row r="40" spans="1:13" x14ac:dyDescent="0.2">
      <c r="A40" s="79" t="s">
        <v>46</v>
      </c>
      <c r="B40" s="80"/>
      <c r="C40" s="80"/>
      <c r="D40" s="81" t="s">
        <v>49</v>
      </c>
      <c r="E40" s="81" t="s">
        <v>36</v>
      </c>
      <c r="F40" s="81" t="s">
        <v>52</v>
      </c>
      <c r="G40" s="81" t="s">
        <v>54</v>
      </c>
      <c r="H40" s="81" t="s">
        <v>47</v>
      </c>
      <c r="I40" s="82" t="s">
        <v>47</v>
      </c>
      <c r="J40" s="83">
        <f>J38+0</f>
        <v>0</v>
      </c>
    </row>
    <row r="41" spans="1:13" s="33" customFormat="1" ht="25.5" customHeight="1" x14ac:dyDescent="0.2">
      <c r="A41" s="79" t="s">
        <v>53</v>
      </c>
      <c r="B41" s="80"/>
      <c r="C41" s="80"/>
      <c r="D41" s="81" t="s">
        <v>49</v>
      </c>
      <c r="E41" s="81" t="s">
        <v>36</v>
      </c>
      <c r="F41" s="81" t="s">
        <v>52</v>
      </c>
      <c r="G41" s="81" t="s">
        <v>57</v>
      </c>
      <c r="H41" s="81"/>
      <c r="I41" s="82"/>
      <c r="J41" s="83">
        <f>J42+0</f>
        <v>0</v>
      </c>
      <c r="K41" s="24"/>
      <c r="L41" s="25"/>
      <c r="M41" s="25"/>
    </row>
    <row r="42" spans="1:13" s="33" customFormat="1" ht="25.5" customHeight="1" x14ac:dyDescent="0.2">
      <c r="A42" s="84" t="s">
        <v>55</v>
      </c>
      <c r="B42" s="85"/>
      <c r="C42" s="85"/>
      <c r="D42" s="86" t="s">
        <v>49</v>
      </c>
      <c r="E42" s="86" t="s">
        <v>36</v>
      </c>
      <c r="F42" s="86" t="s">
        <v>52</v>
      </c>
      <c r="G42" s="86" t="s">
        <v>57</v>
      </c>
      <c r="H42" s="86" t="s">
        <v>58</v>
      </c>
      <c r="I42" s="87" t="s">
        <v>45</v>
      </c>
      <c r="J42" s="88">
        <v>0</v>
      </c>
      <c r="K42" s="24"/>
      <c r="L42" s="25"/>
      <c r="M42" s="25"/>
    </row>
    <row r="43" spans="1:13" x14ac:dyDescent="0.2">
      <c r="A43" s="79" t="s">
        <v>46</v>
      </c>
      <c r="B43" s="80"/>
      <c r="C43" s="80"/>
      <c r="D43" s="81" t="s">
        <v>49</v>
      </c>
      <c r="E43" s="81" t="s">
        <v>36</v>
      </c>
      <c r="F43" s="81" t="s">
        <v>52</v>
      </c>
      <c r="G43" s="81" t="s">
        <v>57</v>
      </c>
      <c r="H43" s="81" t="s">
        <v>47</v>
      </c>
      <c r="I43" s="82" t="s">
        <v>47</v>
      </c>
      <c r="J43" s="83">
        <f>J41+0</f>
        <v>0</v>
      </c>
    </row>
    <row r="44" spans="1:13" s="30" customFormat="1" ht="25.5" customHeight="1" x14ac:dyDescent="0.2">
      <c r="A44" s="79" t="s">
        <v>59</v>
      </c>
      <c r="B44" s="80"/>
      <c r="C44" s="80"/>
      <c r="D44" s="81" t="s">
        <v>49</v>
      </c>
      <c r="E44" s="81" t="s">
        <v>36</v>
      </c>
      <c r="F44" s="81" t="s">
        <v>60</v>
      </c>
      <c r="G44" s="81"/>
      <c r="H44" s="81"/>
      <c r="I44" s="82"/>
      <c r="J44" s="83">
        <f>J45+J48</f>
        <v>205429700</v>
      </c>
      <c r="K44" s="26"/>
      <c r="L44" s="27"/>
      <c r="M44" s="27"/>
    </row>
    <row r="45" spans="1:13" s="30" customFormat="1" ht="25.5" customHeight="1" x14ac:dyDescent="0.2">
      <c r="A45" s="79" t="s">
        <v>53</v>
      </c>
      <c r="B45" s="80"/>
      <c r="C45" s="80"/>
      <c r="D45" s="81" t="s">
        <v>49</v>
      </c>
      <c r="E45" s="81" t="s">
        <v>36</v>
      </c>
      <c r="F45" s="81" t="s">
        <v>60</v>
      </c>
      <c r="G45" s="81" t="s">
        <v>54</v>
      </c>
      <c r="H45" s="81"/>
      <c r="I45" s="82"/>
      <c r="J45" s="83">
        <f>J46+0</f>
        <v>189241900</v>
      </c>
      <c r="K45" s="26"/>
      <c r="L45" s="27"/>
      <c r="M45" s="27"/>
    </row>
    <row r="46" spans="1:13" s="30" customFormat="1" ht="25.5" customHeight="1" x14ac:dyDescent="0.2">
      <c r="A46" s="84" t="s">
        <v>55</v>
      </c>
      <c r="B46" s="85"/>
      <c r="C46" s="85"/>
      <c r="D46" s="86" t="s">
        <v>49</v>
      </c>
      <c r="E46" s="86" t="s">
        <v>36</v>
      </c>
      <c r="F46" s="86" t="s">
        <v>60</v>
      </c>
      <c r="G46" s="86" t="s">
        <v>54</v>
      </c>
      <c r="H46" s="86" t="s">
        <v>56</v>
      </c>
      <c r="I46" s="87" t="s">
        <v>45</v>
      </c>
      <c r="J46" s="94">
        <v>189241900</v>
      </c>
      <c r="K46" s="26"/>
      <c r="L46" s="27"/>
      <c r="M46" s="27"/>
    </row>
    <row r="47" spans="1:13" x14ac:dyDescent="0.2">
      <c r="A47" s="79" t="s">
        <v>46</v>
      </c>
      <c r="B47" s="80"/>
      <c r="C47" s="80"/>
      <c r="D47" s="81" t="s">
        <v>49</v>
      </c>
      <c r="E47" s="81" t="s">
        <v>36</v>
      </c>
      <c r="F47" s="81" t="s">
        <v>60</v>
      </c>
      <c r="G47" s="81" t="s">
        <v>54</v>
      </c>
      <c r="H47" s="81" t="s">
        <v>47</v>
      </c>
      <c r="I47" s="82" t="s">
        <v>47</v>
      </c>
      <c r="J47" s="83">
        <f>J45+0</f>
        <v>189241900</v>
      </c>
    </row>
    <row r="48" spans="1:13" s="30" customFormat="1" ht="25.5" customHeight="1" x14ac:dyDescent="0.2">
      <c r="A48" s="79" t="s">
        <v>53</v>
      </c>
      <c r="B48" s="80"/>
      <c r="C48" s="80"/>
      <c r="D48" s="81" t="s">
        <v>49</v>
      </c>
      <c r="E48" s="81" t="s">
        <v>36</v>
      </c>
      <c r="F48" s="81" t="s">
        <v>60</v>
      </c>
      <c r="G48" s="81" t="s">
        <v>57</v>
      </c>
      <c r="H48" s="81"/>
      <c r="I48" s="82"/>
      <c r="J48" s="83">
        <f>_03019190090012129213+0</f>
        <v>16187800</v>
      </c>
      <c r="K48" s="26"/>
      <c r="L48" s="27"/>
      <c r="M48" s="27"/>
    </row>
    <row r="49" spans="1:13" s="30" customFormat="1" ht="25.5" customHeight="1" x14ac:dyDescent="0.2">
      <c r="A49" s="84" t="s">
        <v>55</v>
      </c>
      <c r="B49" s="85"/>
      <c r="C49" s="85"/>
      <c r="D49" s="86" t="s">
        <v>49</v>
      </c>
      <c r="E49" s="86" t="s">
        <v>36</v>
      </c>
      <c r="F49" s="86" t="s">
        <v>60</v>
      </c>
      <c r="G49" s="86" t="s">
        <v>57</v>
      </c>
      <c r="H49" s="86" t="s">
        <v>58</v>
      </c>
      <c r="I49" s="87" t="s">
        <v>45</v>
      </c>
      <c r="J49" s="94">
        <v>16187800</v>
      </c>
      <c r="K49" s="26"/>
      <c r="L49" s="27"/>
      <c r="M49" s="27"/>
    </row>
    <row r="50" spans="1:13" x14ac:dyDescent="0.2">
      <c r="A50" s="79" t="s">
        <v>46</v>
      </c>
      <c r="B50" s="80"/>
      <c r="C50" s="80"/>
      <c r="D50" s="81" t="s">
        <v>49</v>
      </c>
      <c r="E50" s="81" t="s">
        <v>36</v>
      </c>
      <c r="F50" s="81" t="s">
        <v>60</v>
      </c>
      <c r="G50" s="81" t="s">
        <v>57</v>
      </c>
      <c r="H50" s="81" t="s">
        <v>47</v>
      </c>
      <c r="I50" s="82" t="s">
        <v>47</v>
      </c>
      <c r="J50" s="83">
        <f>J48+0</f>
        <v>16187800</v>
      </c>
    </row>
    <row r="51" spans="1:13" s="30" customFormat="1" ht="25.5" customHeight="1" x14ac:dyDescent="0.2">
      <c r="A51" s="79" t="s">
        <v>61</v>
      </c>
      <c r="B51" s="80"/>
      <c r="C51" s="80"/>
      <c r="D51" s="81" t="s">
        <v>49</v>
      </c>
      <c r="E51" s="81" t="s">
        <v>36</v>
      </c>
      <c r="F51" s="81" t="s">
        <v>62</v>
      </c>
      <c r="G51" s="81"/>
      <c r="H51" s="81"/>
      <c r="I51" s="82"/>
      <c r="J51" s="83">
        <f>J52+J62+J66+J78+J103+J110+J113+J116+J119+J74+J107</f>
        <v>22938789.259999998</v>
      </c>
      <c r="K51" s="26"/>
      <c r="L51" s="27"/>
      <c r="M51" s="27"/>
    </row>
    <row r="52" spans="1:13" s="32" customFormat="1" ht="25.5" customHeight="1" x14ac:dyDescent="0.2">
      <c r="A52" s="79" t="s">
        <v>63</v>
      </c>
      <c r="B52" s="80"/>
      <c r="C52" s="80"/>
      <c r="D52" s="81" t="s">
        <v>49</v>
      </c>
      <c r="E52" s="81" t="s">
        <v>36</v>
      </c>
      <c r="F52" s="81" t="s">
        <v>62</v>
      </c>
      <c r="G52" s="81" t="s">
        <v>64</v>
      </c>
      <c r="H52" s="81"/>
      <c r="I52" s="82"/>
      <c r="J52" s="83">
        <f>J53+_03019190090019122222+_03019190090019122262+_03019190090019122290</f>
        <v>8199005</v>
      </c>
      <c r="K52" s="28"/>
      <c r="L52" s="28"/>
      <c r="M52" s="28"/>
    </row>
    <row r="53" spans="1:13" x14ac:dyDescent="0.2">
      <c r="A53" s="84" t="s">
        <v>65</v>
      </c>
      <c r="B53" s="85"/>
      <c r="C53" s="85"/>
      <c r="D53" s="86" t="s">
        <v>49</v>
      </c>
      <c r="E53" s="86" t="s">
        <v>36</v>
      </c>
      <c r="F53" s="86" t="s">
        <v>62</v>
      </c>
      <c r="G53" s="86" t="s">
        <v>64</v>
      </c>
      <c r="H53" s="86" t="s">
        <v>66</v>
      </c>
      <c r="I53" s="87" t="s">
        <v>45</v>
      </c>
      <c r="J53" s="95">
        <f>_03019190090019122212_01+_03019190090019122212_02+_03019190090019122212_03+_03019190090019122212_99</f>
        <v>6520300</v>
      </c>
      <c r="K53" s="26"/>
      <c r="L53" s="26"/>
      <c r="M53" s="26"/>
    </row>
    <row r="54" spans="1:13" s="30" customFormat="1" ht="12.75" customHeight="1" x14ac:dyDescent="0.2">
      <c r="A54" s="96" t="s">
        <v>67</v>
      </c>
      <c r="B54" s="97"/>
      <c r="C54" s="97"/>
      <c r="D54" s="86" t="s">
        <v>49</v>
      </c>
      <c r="E54" s="86" t="s">
        <v>36</v>
      </c>
      <c r="F54" s="86" t="s">
        <v>62</v>
      </c>
      <c r="G54" s="86" t="s">
        <v>64</v>
      </c>
      <c r="H54" s="86" t="s">
        <v>66</v>
      </c>
      <c r="I54" s="87" t="s">
        <v>36</v>
      </c>
      <c r="J54" s="94">
        <v>2311600</v>
      </c>
      <c r="K54" s="16"/>
      <c r="L54" s="16"/>
      <c r="M54" s="16"/>
    </row>
    <row r="55" spans="1:13" s="33" customFormat="1" ht="12.75" customHeight="1" x14ac:dyDescent="0.2">
      <c r="A55" s="96" t="s">
        <v>68</v>
      </c>
      <c r="B55" s="97"/>
      <c r="C55" s="97"/>
      <c r="D55" s="86" t="s">
        <v>49</v>
      </c>
      <c r="E55" s="86" t="s">
        <v>36</v>
      </c>
      <c r="F55" s="86" t="s">
        <v>62</v>
      </c>
      <c r="G55" s="86" t="s">
        <v>64</v>
      </c>
      <c r="H55" s="86" t="s">
        <v>66</v>
      </c>
      <c r="I55" s="87" t="s">
        <v>69</v>
      </c>
      <c r="J55" s="94">
        <v>0</v>
      </c>
    </row>
    <row r="56" spans="1:13" s="33" customFormat="1" ht="12.75" customHeight="1" x14ac:dyDescent="0.2">
      <c r="A56" s="96" t="s">
        <v>70</v>
      </c>
      <c r="B56" s="97"/>
      <c r="C56" s="97"/>
      <c r="D56" s="86" t="s">
        <v>49</v>
      </c>
      <c r="E56" s="86" t="s">
        <v>36</v>
      </c>
      <c r="F56" s="86" t="s">
        <v>62</v>
      </c>
      <c r="G56" s="86" t="s">
        <v>64</v>
      </c>
      <c r="H56" s="86" t="s">
        <v>66</v>
      </c>
      <c r="I56" s="87" t="s">
        <v>49</v>
      </c>
      <c r="J56" s="94">
        <v>0</v>
      </c>
    </row>
    <row r="57" spans="1:13" s="33" customFormat="1" ht="12.75" customHeight="1" x14ac:dyDescent="0.2">
      <c r="A57" s="96" t="s">
        <v>71</v>
      </c>
      <c r="B57" s="97"/>
      <c r="C57" s="97"/>
      <c r="D57" s="86" t="s">
        <v>49</v>
      </c>
      <c r="E57" s="86" t="s">
        <v>36</v>
      </c>
      <c r="F57" s="86" t="s">
        <v>62</v>
      </c>
      <c r="G57" s="86" t="s">
        <v>64</v>
      </c>
      <c r="H57" s="86" t="s">
        <v>66</v>
      </c>
      <c r="I57" s="87" t="s">
        <v>72</v>
      </c>
      <c r="J57" s="94">
        <v>4208700</v>
      </c>
    </row>
    <row r="58" spans="1:13" x14ac:dyDescent="0.2">
      <c r="A58" s="84" t="s">
        <v>73</v>
      </c>
      <c r="B58" s="85"/>
      <c r="C58" s="85"/>
      <c r="D58" s="86" t="s">
        <v>49</v>
      </c>
      <c r="E58" s="86" t="s">
        <v>36</v>
      </c>
      <c r="F58" s="86" t="s">
        <v>62</v>
      </c>
      <c r="G58" s="86" t="s">
        <v>64</v>
      </c>
      <c r="H58" s="86" t="s">
        <v>74</v>
      </c>
      <c r="I58" s="87" t="s">
        <v>45</v>
      </c>
      <c r="J58" s="94">
        <v>0</v>
      </c>
    </row>
    <row r="59" spans="1:13" x14ac:dyDescent="0.2">
      <c r="A59" s="84" t="s">
        <v>75</v>
      </c>
      <c r="B59" s="85"/>
      <c r="C59" s="85"/>
      <c r="D59" s="86" t="s">
        <v>49</v>
      </c>
      <c r="E59" s="86" t="s">
        <v>36</v>
      </c>
      <c r="F59" s="86" t="s">
        <v>62</v>
      </c>
      <c r="G59" s="86" t="s">
        <v>64</v>
      </c>
      <c r="H59" s="86" t="s">
        <v>76</v>
      </c>
      <c r="I59" s="87" t="s">
        <v>45</v>
      </c>
      <c r="J59" s="94">
        <v>1678705</v>
      </c>
    </row>
    <row r="60" spans="1:13" x14ac:dyDescent="0.2">
      <c r="A60" s="84" t="s">
        <v>77</v>
      </c>
      <c r="B60" s="85"/>
      <c r="C60" s="85"/>
      <c r="D60" s="86" t="s">
        <v>49</v>
      </c>
      <c r="E60" s="86" t="s">
        <v>36</v>
      </c>
      <c r="F60" s="86" t="s">
        <v>62</v>
      </c>
      <c r="G60" s="86" t="s">
        <v>64</v>
      </c>
      <c r="H60" s="86" t="s">
        <v>78</v>
      </c>
      <c r="I60" s="87" t="s">
        <v>45</v>
      </c>
      <c r="J60" s="94">
        <v>0</v>
      </c>
    </row>
    <row r="61" spans="1:13" x14ac:dyDescent="0.2">
      <c r="A61" s="79" t="s">
        <v>46</v>
      </c>
      <c r="B61" s="80"/>
      <c r="C61" s="80"/>
      <c r="D61" s="81" t="s">
        <v>49</v>
      </c>
      <c r="E61" s="81" t="s">
        <v>36</v>
      </c>
      <c r="F61" s="81" t="s">
        <v>62</v>
      </c>
      <c r="G61" s="81" t="s">
        <v>64</v>
      </c>
      <c r="H61" s="81" t="s">
        <v>47</v>
      </c>
      <c r="I61" s="82" t="s">
        <v>47</v>
      </c>
      <c r="J61" s="83">
        <f>J52</f>
        <v>8199005</v>
      </c>
    </row>
    <row r="62" spans="1:13" s="32" customFormat="1" ht="39" customHeight="1" x14ac:dyDescent="0.2">
      <c r="A62" s="79" t="s">
        <v>79</v>
      </c>
      <c r="B62" s="80"/>
      <c r="C62" s="80"/>
      <c r="D62" s="81" t="s">
        <v>49</v>
      </c>
      <c r="E62" s="81" t="s">
        <v>36</v>
      </c>
      <c r="F62" s="81" t="s">
        <v>62</v>
      </c>
      <c r="G62" s="81" t="s">
        <v>57</v>
      </c>
      <c r="H62" s="81"/>
      <c r="I62" s="82"/>
      <c r="J62" s="83">
        <f>_03019190090019129262+_03019190090019129213+0</f>
        <v>0</v>
      </c>
      <c r="K62" s="28"/>
      <c r="L62" s="28"/>
      <c r="M62" s="28"/>
    </row>
    <row r="63" spans="1:13" x14ac:dyDescent="0.2">
      <c r="A63" s="84" t="s">
        <v>55</v>
      </c>
      <c r="B63" s="85"/>
      <c r="C63" s="85"/>
      <c r="D63" s="86" t="s">
        <v>49</v>
      </c>
      <c r="E63" s="86" t="s">
        <v>36</v>
      </c>
      <c r="F63" s="86" t="s">
        <v>62</v>
      </c>
      <c r="G63" s="86" t="s">
        <v>57</v>
      </c>
      <c r="H63" s="86" t="s">
        <v>58</v>
      </c>
      <c r="I63" s="87" t="s">
        <v>45</v>
      </c>
      <c r="J63" s="94">
        <v>0</v>
      </c>
      <c r="K63" s="26"/>
      <c r="L63" s="26"/>
      <c r="M63" s="26"/>
    </row>
    <row r="64" spans="1:13" x14ac:dyDescent="0.2">
      <c r="A64" s="84" t="s">
        <v>75</v>
      </c>
      <c r="B64" s="85"/>
      <c r="C64" s="85"/>
      <c r="D64" s="86" t="s">
        <v>49</v>
      </c>
      <c r="E64" s="86" t="s">
        <v>36</v>
      </c>
      <c r="F64" s="86" t="s">
        <v>62</v>
      </c>
      <c r="G64" s="86" t="s">
        <v>57</v>
      </c>
      <c r="H64" s="86" t="s">
        <v>76</v>
      </c>
      <c r="I64" s="87" t="s">
        <v>45</v>
      </c>
      <c r="J64" s="94">
        <v>0</v>
      </c>
      <c r="K64" s="26"/>
      <c r="L64" s="26"/>
      <c r="M64" s="26"/>
    </row>
    <row r="65" spans="1:11" x14ac:dyDescent="0.2">
      <c r="A65" s="79" t="s">
        <v>46</v>
      </c>
      <c r="B65" s="80"/>
      <c r="C65" s="80"/>
      <c r="D65" s="81" t="s">
        <v>49</v>
      </c>
      <c r="E65" s="81" t="s">
        <v>36</v>
      </c>
      <c r="F65" s="81" t="s">
        <v>62</v>
      </c>
      <c r="G65" s="81" t="s">
        <v>57</v>
      </c>
      <c r="H65" s="81" t="s">
        <v>47</v>
      </c>
      <c r="I65" s="82" t="s">
        <v>47</v>
      </c>
      <c r="J65" s="83">
        <f>J62</f>
        <v>0</v>
      </c>
    </row>
    <row r="66" spans="1:11" s="32" customFormat="1" ht="25.5" customHeight="1" x14ac:dyDescent="0.2">
      <c r="A66" s="79" t="s">
        <v>80</v>
      </c>
      <c r="B66" s="80"/>
      <c r="C66" s="80"/>
      <c r="D66" s="81" t="s">
        <v>49</v>
      </c>
      <c r="E66" s="81" t="s">
        <v>36</v>
      </c>
      <c r="F66" s="81" t="s">
        <v>62</v>
      </c>
      <c r="G66" s="81" t="s">
        <v>81</v>
      </c>
      <c r="H66" s="81"/>
      <c r="I66" s="82"/>
      <c r="J66" s="88">
        <f>_03019190090019242221+_03019190090019242224+_03019190090019242225+_03019190090019242226+_03019190090019242310+_03019190090019242340</f>
        <v>2812500</v>
      </c>
    </row>
    <row r="67" spans="1:11" s="32" customFormat="1" x14ac:dyDescent="0.2">
      <c r="A67" s="84" t="s">
        <v>82</v>
      </c>
      <c r="B67" s="85"/>
      <c r="C67" s="85"/>
      <c r="D67" s="86" t="s">
        <v>49</v>
      </c>
      <c r="E67" s="86" t="s">
        <v>36</v>
      </c>
      <c r="F67" s="86" t="s">
        <v>62</v>
      </c>
      <c r="G67" s="86" t="s">
        <v>81</v>
      </c>
      <c r="H67" s="86" t="s">
        <v>83</v>
      </c>
      <c r="I67" s="87" t="s">
        <v>45</v>
      </c>
      <c r="J67" s="94">
        <v>1702200</v>
      </c>
    </row>
    <row r="68" spans="1:11" s="32" customFormat="1" x14ac:dyDescent="0.2">
      <c r="A68" s="84" t="s">
        <v>84</v>
      </c>
      <c r="B68" s="85"/>
      <c r="C68" s="85"/>
      <c r="D68" s="86" t="s">
        <v>49</v>
      </c>
      <c r="E68" s="86" t="s">
        <v>36</v>
      </c>
      <c r="F68" s="86" t="s">
        <v>62</v>
      </c>
      <c r="G68" s="86" t="s">
        <v>81</v>
      </c>
      <c r="H68" s="86" t="s">
        <v>85</v>
      </c>
      <c r="I68" s="87" t="s">
        <v>45</v>
      </c>
      <c r="J68" s="94">
        <v>0</v>
      </c>
    </row>
    <row r="69" spans="1:11" s="32" customFormat="1" x14ac:dyDescent="0.2">
      <c r="A69" s="84" t="s">
        <v>86</v>
      </c>
      <c r="B69" s="85"/>
      <c r="C69" s="85"/>
      <c r="D69" s="86" t="s">
        <v>49</v>
      </c>
      <c r="E69" s="86" t="s">
        <v>36</v>
      </c>
      <c r="F69" s="86" t="s">
        <v>62</v>
      </c>
      <c r="G69" s="86" t="s">
        <v>81</v>
      </c>
      <c r="H69" s="86" t="s">
        <v>87</v>
      </c>
      <c r="I69" s="87" t="s">
        <v>45</v>
      </c>
      <c r="J69" s="94">
        <v>118100</v>
      </c>
    </row>
    <row r="70" spans="1:11" s="32" customFormat="1" x14ac:dyDescent="0.2">
      <c r="A70" s="84" t="s">
        <v>88</v>
      </c>
      <c r="B70" s="85"/>
      <c r="C70" s="85"/>
      <c r="D70" s="86" t="s">
        <v>49</v>
      </c>
      <c r="E70" s="86" t="s">
        <v>36</v>
      </c>
      <c r="F70" s="86" t="s">
        <v>62</v>
      </c>
      <c r="G70" s="86" t="s">
        <v>81</v>
      </c>
      <c r="H70" s="86" t="s">
        <v>89</v>
      </c>
      <c r="I70" s="87" t="s">
        <v>45</v>
      </c>
      <c r="J70" s="94">
        <v>600000</v>
      </c>
    </row>
    <row r="71" spans="1:11" s="32" customFormat="1" x14ac:dyDescent="0.2">
      <c r="A71" s="84" t="s">
        <v>90</v>
      </c>
      <c r="B71" s="85"/>
      <c r="C71" s="85"/>
      <c r="D71" s="86" t="s">
        <v>49</v>
      </c>
      <c r="E71" s="86" t="s">
        <v>36</v>
      </c>
      <c r="F71" s="86" t="s">
        <v>62</v>
      </c>
      <c r="G71" s="86" t="s">
        <v>81</v>
      </c>
      <c r="H71" s="86" t="s">
        <v>91</v>
      </c>
      <c r="I71" s="87" t="s">
        <v>45</v>
      </c>
      <c r="J71" s="94">
        <v>150000</v>
      </c>
    </row>
    <row r="72" spans="1:11" s="32" customFormat="1" ht="12.75" customHeight="1" x14ac:dyDescent="0.2">
      <c r="A72" s="84" t="s">
        <v>92</v>
      </c>
      <c r="B72" s="85"/>
      <c r="C72" s="85"/>
      <c r="D72" s="86" t="s">
        <v>49</v>
      </c>
      <c r="E72" s="86" t="s">
        <v>36</v>
      </c>
      <c r="F72" s="86" t="s">
        <v>62</v>
      </c>
      <c r="G72" s="86" t="s">
        <v>81</v>
      </c>
      <c r="H72" s="86" t="s">
        <v>93</v>
      </c>
      <c r="I72" s="87" t="s">
        <v>45</v>
      </c>
      <c r="J72" s="94">
        <v>242200</v>
      </c>
    </row>
    <row r="73" spans="1:11" s="32" customFormat="1" x14ac:dyDescent="0.2">
      <c r="A73" s="79" t="s">
        <v>46</v>
      </c>
      <c r="B73" s="80"/>
      <c r="C73" s="80"/>
      <c r="D73" s="81" t="s">
        <v>49</v>
      </c>
      <c r="E73" s="81" t="s">
        <v>36</v>
      </c>
      <c r="F73" s="81" t="s">
        <v>62</v>
      </c>
      <c r="G73" s="81" t="s">
        <v>81</v>
      </c>
      <c r="H73" s="81" t="s">
        <v>47</v>
      </c>
      <c r="I73" s="82" t="s">
        <v>47</v>
      </c>
      <c r="J73" s="83">
        <f>J66</f>
        <v>2812500</v>
      </c>
    </row>
    <row r="74" spans="1:11" s="34" customFormat="1" ht="25.5" customHeight="1" x14ac:dyDescent="0.2">
      <c r="A74" s="84" t="s">
        <v>94</v>
      </c>
      <c r="B74" s="85"/>
      <c r="C74" s="85"/>
      <c r="D74" s="81" t="s">
        <v>49</v>
      </c>
      <c r="E74" s="81" t="s">
        <v>36</v>
      </c>
      <c r="F74" s="81" t="s">
        <v>62</v>
      </c>
      <c r="G74" s="81" t="s">
        <v>95</v>
      </c>
      <c r="H74" s="81"/>
      <c r="I74" s="82"/>
      <c r="J74" s="83">
        <f>_03019190090019243225+_03019190090019243226</f>
        <v>292709</v>
      </c>
    </row>
    <row r="75" spans="1:11" s="34" customFormat="1" ht="17.25" customHeight="1" x14ac:dyDescent="0.2">
      <c r="A75" s="84" t="s">
        <v>86</v>
      </c>
      <c r="B75" s="85"/>
      <c r="C75" s="85"/>
      <c r="D75" s="86" t="s">
        <v>49</v>
      </c>
      <c r="E75" s="86" t="s">
        <v>36</v>
      </c>
      <c r="F75" s="86" t="s">
        <v>62</v>
      </c>
      <c r="G75" s="86" t="s">
        <v>95</v>
      </c>
      <c r="H75" s="86" t="s">
        <v>87</v>
      </c>
      <c r="I75" s="87" t="s">
        <v>45</v>
      </c>
      <c r="J75" s="94">
        <v>292709</v>
      </c>
    </row>
    <row r="76" spans="1:11" s="34" customFormat="1" ht="17.25" customHeight="1" x14ac:dyDescent="0.2">
      <c r="A76" s="52" t="s">
        <v>88</v>
      </c>
      <c r="B76" s="53"/>
      <c r="C76" s="54"/>
      <c r="D76" s="86" t="s">
        <v>49</v>
      </c>
      <c r="E76" s="86" t="s">
        <v>36</v>
      </c>
      <c r="F76" s="86" t="s">
        <v>62</v>
      </c>
      <c r="G76" s="86" t="s">
        <v>95</v>
      </c>
      <c r="H76" s="86" t="s">
        <v>89</v>
      </c>
      <c r="I76" s="87" t="s">
        <v>45</v>
      </c>
      <c r="J76" s="94">
        <v>0</v>
      </c>
    </row>
    <row r="77" spans="1:11" s="34" customFormat="1" x14ac:dyDescent="0.2">
      <c r="A77" s="79" t="s">
        <v>46</v>
      </c>
      <c r="B77" s="80"/>
      <c r="C77" s="80"/>
      <c r="D77" s="81" t="s">
        <v>49</v>
      </c>
      <c r="E77" s="81" t="s">
        <v>36</v>
      </c>
      <c r="F77" s="81" t="s">
        <v>62</v>
      </c>
      <c r="G77" s="81" t="s">
        <v>95</v>
      </c>
      <c r="H77" s="81" t="s">
        <v>47</v>
      </c>
      <c r="I77" s="82" t="s">
        <v>47</v>
      </c>
      <c r="J77" s="83">
        <f>J74</f>
        <v>292709</v>
      </c>
    </row>
    <row r="78" spans="1:11" s="32" customFormat="1" ht="25.5" customHeight="1" x14ac:dyDescent="0.2">
      <c r="A78" s="79" t="s">
        <v>96</v>
      </c>
      <c r="B78" s="80"/>
      <c r="C78" s="80"/>
      <c r="D78" s="81" t="s">
        <v>49</v>
      </c>
      <c r="E78" s="81" t="s">
        <v>36</v>
      </c>
      <c r="F78" s="81" t="s">
        <v>62</v>
      </c>
      <c r="G78" s="81" t="s">
        <v>97</v>
      </c>
      <c r="H78" s="81"/>
      <c r="I78" s="82"/>
      <c r="J78" s="88">
        <f>_03019190090019244221+_03019190090019244222+_03019190090019244223+_03019190090019244224+J83+J87+_03019190090019244310+J97+_03019190090019244290</f>
        <v>9501159.2599999998</v>
      </c>
      <c r="K78" s="29"/>
    </row>
    <row r="79" spans="1:11" s="32" customFormat="1" x14ac:dyDescent="0.2">
      <c r="A79" s="84" t="s">
        <v>82</v>
      </c>
      <c r="B79" s="85"/>
      <c r="C79" s="85"/>
      <c r="D79" s="86" t="s">
        <v>49</v>
      </c>
      <c r="E79" s="86" t="s">
        <v>36</v>
      </c>
      <c r="F79" s="86" t="s">
        <v>62</v>
      </c>
      <c r="G79" s="86" t="s">
        <v>97</v>
      </c>
      <c r="H79" s="86" t="s">
        <v>83</v>
      </c>
      <c r="I79" s="87" t="s">
        <v>45</v>
      </c>
      <c r="J79" s="94">
        <v>368000</v>
      </c>
    </row>
    <row r="80" spans="1:11" s="32" customFormat="1" x14ac:dyDescent="0.2">
      <c r="A80" s="84" t="s">
        <v>73</v>
      </c>
      <c r="B80" s="85"/>
      <c r="C80" s="85"/>
      <c r="D80" s="86" t="s">
        <v>49</v>
      </c>
      <c r="E80" s="86" t="s">
        <v>36</v>
      </c>
      <c r="F80" s="86" t="s">
        <v>62</v>
      </c>
      <c r="G80" s="86" t="s">
        <v>97</v>
      </c>
      <c r="H80" s="86" t="s">
        <v>74</v>
      </c>
      <c r="I80" s="87" t="s">
        <v>45</v>
      </c>
      <c r="J80" s="94">
        <v>29920</v>
      </c>
    </row>
    <row r="81" spans="1:10" s="32" customFormat="1" x14ac:dyDescent="0.2">
      <c r="A81" s="84" t="s">
        <v>98</v>
      </c>
      <c r="B81" s="85"/>
      <c r="C81" s="85"/>
      <c r="D81" s="86" t="s">
        <v>49</v>
      </c>
      <c r="E81" s="86" t="s">
        <v>36</v>
      </c>
      <c r="F81" s="86" t="s">
        <v>62</v>
      </c>
      <c r="G81" s="86" t="s">
        <v>97</v>
      </c>
      <c r="H81" s="86" t="s">
        <v>99</v>
      </c>
      <c r="I81" s="87" t="s">
        <v>45</v>
      </c>
      <c r="J81" s="94">
        <v>4825110.5999999996</v>
      </c>
    </row>
    <row r="82" spans="1:10" s="32" customFormat="1" x14ac:dyDescent="0.2">
      <c r="A82" s="84" t="s">
        <v>84</v>
      </c>
      <c r="B82" s="85"/>
      <c r="C82" s="85"/>
      <c r="D82" s="86" t="s">
        <v>49</v>
      </c>
      <c r="E82" s="86" t="s">
        <v>36</v>
      </c>
      <c r="F82" s="86" t="s">
        <v>62</v>
      </c>
      <c r="G82" s="86" t="s">
        <v>97</v>
      </c>
      <c r="H82" s="86" t="s">
        <v>85</v>
      </c>
      <c r="I82" s="87" t="s">
        <v>45</v>
      </c>
      <c r="J82" s="94">
        <v>0</v>
      </c>
    </row>
    <row r="83" spans="1:10" s="32" customFormat="1" x14ac:dyDescent="0.2">
      <c r="A83" s="84" t="s">
        <v>86</v>
      </c>
      <c r="B83" s="85"/>
      <c r="C83" s="85"/>
      <c r="D83" s="86" t="s">
        <v>49</v>
      </c>
      <c r="E83" s="86" t="s">
        <v>36</v>
      </c>
      <c r="F83" s="86" t="s">
        <v>62</v>
      </c>
      <c r="G83" s="86" t="s">
        <v>97</v>
      </c>
      <c r="H83" s="86" t="s">
        <v>87</v>
      </c>
      <c r="I83" s="87" t="s">
        <v>45</v>
      </c>
      <c r="J83" s="98">
        <f>_03019190090019244225_02+_03019190090019244225_01+_03019190090019244225_99</f>
        <v>1445403</v>
      </c>
    </row>
    <row r="84" spans="1:10" s="34" customFormat="1" ht="30.75" customHeight="1" x14ac:dyDescent="0.2">
      <c r="A84" s="96" t="s">
        <v>100</v>
      </c>
      <c r="B84" s="97"/>
      <c r="C84" s="97"/>
      <c r="D84" s="86" t="s">
        <v>49</v>
      </c>
      <c r="E84" s="86" t="s">
        <v>36</v>
      </c>
      <c r="F84" s="86" t="s">
        <v>62</v>
      </c>
      <c r="G84" s="86" t="s">
        <v>97</v>
      </c>
      <c r="H84" s="86" t="s">
        <v>87</v>
      </c>
      <c r="I84" s="87" t="s">
        <v>36</v>
      </c>
      <c r="J84" s="94">
        <v>94404</v>
      </c>
    </row>
    <row r="85" spans="1:10" s="32" customFormat="1" ht="20.25" customHeight="1" x14ac:dyDescent="0.2">
      <c r="A85" s="96" t="s">
        <v>101</v>
      </c>
      <c r="B85" s="97"/>
      <c r="C85" s="97"/>
      <c r="D85" s="86" t="s">
        <v>49</v>
      </c>
      <c r="E85" s="86" t="s">
        <v>36</v>
      </c>
      <c r="F85" s="86" t="s">
        <v>62</v>
      </c>
      <c r="G85" s="86" t="s">
        <v>97</v>
      </c>
      <c r="H85" s="86" t="s">
        <v>87</v>
      </c>
      <c r="I85" s="87" t="s">
        <v>69</v>
      </c>
      <c r="J85" s="94">
        <v>149999</v>
      </c>
    </row>
    <row r="86" spans="1:10" s="32" customFormat="1" ht="56.25" customHeight="1" x14ac:dyDescent="0.2">
      <c r="A86" s="96" t="s">
        <v>102</v>
      </c>
      <c r="B86" s="97"/>
      <c r="C86" s="97"/>
      <c r="D86" s="86" t="s">
        <v>49</v>
      </c>
      <c r="E86" s="86" t="s">
        <v>36</v>
      </c>
      <c r="F86" s="86" t="s">
        <v>62</v>
      </c>
      <c r="G86" s="86" t="s">
        <v>97</v>
      </c>
      <c r="H86" s="86" t="s">
        <v>87</v>
      </c>
      <c r="I86" s="87" t="s">
        <v>72</v>
      </c>
      <c r="J86" s="94">
        <v>1201000</v>
      </c>
    </row>
    <row r="87" spans="1:10" s="32" customFormat="1" x14ac:dyDescent="0.2">
      <c r="A87" s="84" t="s">
        <v>88</v>
      </c>
      <c r="B87" s="85"/>
      <c r="C87" s="85"/>
      <c r="D87" s="86" t="s">
        <v>49</v>
      </c>
      <c r="E87" s="86" t="s">
        <v>36</v>
      </c>
      <c r="F87" s="86" t="s">
        <v>62</v>
      </c>
      <c r="G87" s="86" t="s">
        <v>97</v>
      </c>
      <c r="H87" s="86" t="s">
        <v>89</v>
      </c>
      <c r="I87" s="87" t="s">
        <v>45</v>
      </c>
      <c r="J87" s="88">
        <f>_03019190090019244226_01+_03019190090019244226_02+_03019190090019244226_03+_03019190090019244226_04+_03019190090019244226_05+_03019190090019244226_06+_03019190090019244226_99</f>
        <v>737725.66</v>
      </c>
    </row>
    <row r="88" spans="1:10" s="32" customFormat="1" ht="12.75" customHeight="1" x14ac:dyDescent="0.2">
      <c r="A88" s="96" t="s">
        <v>103</v>
      </c>
      <c r="B88" s="97"/>
      <c r="C88" s="97"/>
      <c r="D88" s="86" t="s">
        <v>49</v>
      </c>
      <c r="E88" s="86" t="s">
        <v>36</v>
      </c>
      <c r="F88" s="86" t="s">
        <v>62</v>
      </c>
      <c r="G88" s="86" t="s">
        <v>97</v>
      </c>
      <c r="H88" s="86" t="s">
        <v>89</v>
      </c>
      <c r="I88" s="87" t="s">
        <v>36</v>
      </c>
      <c r="J88" s="94">
        <v>0</v>
      </c>
    </row>
    <row r="89" spans="1:10" s="32" customFormat="1" ht="12.75" customHeight="1" x14ac:dyDescent="0.2">
      <c r="A89" s="96" t="s">
        <v>104</v>
      </c>
      <c r="B89" s="97"/>
      <c r="C89" s="97"/>
      <c r="D89" s="86" t="s">
        <v>49</v>
      </c>
      <c r="E89" s="86" t="s">
        <v>36</v>
      </c>
      <c r="F89" s="86" t="s">
        <v>62</v>
      </c>
      <c r="G89" s="86" t="s">
        <v>97</v>
      </c>
      <c r="H89" s="86" t="s">
        <v>89</v>
      </c>
      <c r="I89" s="87" t="s">
        <v>69</v>
      </c>
      <c r="J89" s="94">
        <v>539065.66</v>
      </c>
    </row>
    <row r="90" spans="1:10" s="32" customFormat="1" ht="12.75" customHeight="1" x14ac:dyDescent="0.2">
      <c r="A90" s="96" t="s">
        <v>105</v>
      </c>
      <c r="B90" s="97"/>
      <c r="C90" s="97"/>
      <c r="D90" s="86" t="s">
        <v>49</v>
      </c>
      <c r="E90" s="86" t="s">
        <v>36</v>
      </c>
      <c r="F90" s="86" t="s">
        <v>62</v>
      </c>
      <c r="G90" s="86" t="s">
        <v>97</v>
      </c>
      <c r="H90" s="86" t="s">
        <v>89</v>
      </c>
      <c r="I90" s="87" t="s">
        <v>49</v>
      </c>
      <c r="J90" s="94">
        <v>0</v>
      </c>
    </row>
    <row r="91" spans="1:10" s="32" customFormat="1" x14ac:dyDescent="0.2">
      <c r="A91" s="96" t="s">
        <v>106</v>
      </c>
      <c r="B91" s="97"/>
      <c r="C91" s="97"/>
      <c r="D91" s="86" t="s">
        <v>49</v>
      </c>
      <c r="E91" s="86" t="s">
        <v>36</v>
      </c>
      <c r="F91" s="86" t="s">
        <v>62</v>
      </c>
      <c r="G91" s="86" t="s">
        <v>97</v>
      </c>
      <c r="H91" s="86" t="s">
        <v>89</v>
      </c>
      <c r="I91" s="87" t="s">
        <v>107</v>
      </c>
      <c r="J91" s="94">
        <v>0</v>
      </c>
    </row>
    <row r="92" spans="1:10" s="32" customFormat="1" ht="27" customHeight="1" x14ac:dyDescent="0.2">
      <c r="A92" s="96" t="s">
        <v>108</v>
      </c>
      <c r="B92" s="97"/>
      <c r="C92" s="97"/>
      <c r="D92" s="86" t="s">
        <v>49</v>
      </c>
      <c r="E92" s="86" t="s">
        <v>36</v>
      </c>
      <c r="F92" s="86" t="s">
        <v>62</v>
      </c>
      <c r="G92" s="86" t="s">
        <v>97</v>
      </c>
      <c r="H92" s="86" t="s">
        <v>89</v>
      </c>
      <c r="I92" s="87" t="s">
        <v>109</v>
      </c>
      <c r="J92" s="94">
        <v>126060</v>
      </c>
    </row>
    <row r="93" spans="1:10" s="32" customFormat="1" ht="27" customHeight="1" x14ac:dyDescent="0.2">
      <c r="A93" s="96" t="s">
        <v>110</v>
      </c>
      <c r="B93" s="97"/>
      <c r="C93" s="97"/>
      <c r="D93" s="86" t="s">
        <v>49</v>
      </c>
      <c r="E93" s="86" t="s">
        <v>36</v>
      </c>
      <c r="F93" s="86" t="s">
        <v>62</v>
      </c>
      <c r="G93" s="86" t="s">
        <v>97</v>
      </c>
      <c r="H93" s="86" t="s">
        <v>89</v>
      </c>
      <c r="I93" s="87" t="s">
        <v>111</v>
      </c>
      <c r="J93" s="94">
        <v>0</v>
      </c>
    </row>
    <row r="94" spans="1:10" s="32" customFormat="1" ht="42.75" customHeight="1" x14ac:dyDescent="0.2">
      <c r="A94" s="96" t="s">
        <v>112</v>
      </c>
      <c r="B94" s="97"/>
      <c r="C94" s="97"/>
      <c r="D94" s="86" t="s">
        <v>49</v>
      </c>
      <c r="E94" s="86" t="s">
        <v>36</v>
      </c>
      <c r="F94" s="86" t="s">
        <v>62</v>
      </c>
      <c r="G94" s="86" t="s">
        <v>97</v>
      </c>
      <c r="H94" s="86" t="s">
        <v>89</v>
      </c>
      <c r="I94" s="87" t="s">
        <v>72</v>
      </c>
      <c r="J94" s="94">
        <v>72600</v>
      </c>
    </row>
    <row r="95" spans="1:10" s="32" customFormat="1" x14ac:dyDescent="0.2">
      <c r="A95" s="84" t="s">
        <v>77</v>
      </c>
      <c r="B95" s="85"/>
      <c r="C95" s="85"/>
      <c r="D95" s="86" t="s">
        <v>49</v>
      </c>
      <c r="E95" s="86" t="s">
        <v>36</v>
      </c>
      <c r="F95" s="86" t="s">
        <v>62</v>
      </c>
      <c r="G95" s="86" t="s">
        <v>97</v>
      </c>
      <c r="H95" s="86" t="s">
        <v>78</v>
      </c>
      <c r="I95" s="87" t="s">
        <v>45</v>
      </c>
      <c r="J95" s="94">
        <v>0</v>
      </c>
    </row>
    <row r="96" spans="1:10" s="32" customFormat="1" x14ac:dyDescent="0.2">
      <c r="A96" s="84" t="s">
        <v>90</v>
      </c>
      <c r="B96" s="85"/>
      <c r="C96" s="85"/>
      <c r="D96" s="86" t="s">
        <v>49</v>
      </c>
      <c r="E96" s="86" t="s">
        <v>36</v>
      </c>
      <c r="F96" s="86" t="s">
        <v>62</v>
      </c>
      <c r="G96" s="86" t="s">
        <v>97</v>
      </c>
      <c r="H96" s="86" t="s">
        <v>91</v>
      </c>
      <c r="I96" s="87" t="s">
        <v>45</v>
      </c>
      <c r="J96" s="94">
        <v>1407200</v>
      </c>
    </row>
    <row r="97" spans="1:10" s="32" customFormat="1" ht="12.75" customHeight="1" x14ac:dyDescent="0.2">
      <c r="A97" s="84" t="s">
        <v>92</v>
      </c>
      <c r="B97" s="85"/>
      <c r="C97" s="85"/>
      <c r="D97" s="86" t="s">
        <v>49</v>
      </c>
      <c r="E97" s="86" t="s">
        <v>36</v>
      </c>
      <c r="F97" s="86" t="s">
        <v>62</v>
      </c>
      <c r="G97" s="86" t="s">
        <v>97</v>
      </c>
      <c r="H97" s="86" t="s">
        <v>93</v>
      </c>
      <c r="I97" s="87" t="s">
        <v>45</v>
      </c>
      <c r="J97" s="94">
        <f>_03019190090019244340_01+_03019190090019244340_02+_03019190090019244340_03+_03019190090019244340_99+0</f>
        <v>687800</v>
      </c>
    </row>
    <row r="98" spans="1:10" s="32" customFormat="1" ht="12.75" customHeight="1" x14ac:dyDescent="0.2">
      <c r="A98" s="96" t="s">
        <v>113</v>
      </c>
      <c r="B98" s="97"/>
      <c r="C98" s="97"/>
      <c r="D98" s="86" t="s">
        <v>49</v>
      </c>
      <c r="E98" s="86" t="s">
        <v>36</v>
      </c>
      <c r="F98" s="86" t="s">
        <v>62</v>
      </c>
      <c r="G98" s="86" t="s">
        <v>97</v>
      </c>
      <c r="H98" s="86" t="s">
        <v>93</v>
      </c>
      <c r="I98" s="87" t="s">
        <v>36</v>
      </c>
      <c r="J98" s="94">
        <v>409500</v>
      </c>
    </row>
    <row r="99" spans="1:10" s="32" customFormat="1" ht="12.75" customHeight="1" x14ac:dyDescent="0.2">
      <c r="A99" s="96" t="s">
        <v>114</v>
      </c>
      <c r="B99" s="97"/>
      <c r="C99" s="97"/>
      <c r="D99" s="86" t="s">
        <v>49</v>
      </c>
      <c r="E99" s="86" t="s">
        <v>36</v>
      </c>
      <c r="F99" s="86" t="s">
        <v>62</v>
      </c>
      <c r="G99" s="86" t="s">
        <v>97</v>
      </c>
      <c r="H99" s="86" t="s">
        <v>93</v>
      </c>
      <c r="I99" s="87" t="s">
        <v>69</v>
      </c>
      <c r="J99" s="94">
        <v>0</v>
      </c>
    </row>
    <row r="100" spans="1:10" s="32" customFormat="1" ht="12.75" customHeight="1" x14ac:dyDescent="0.2">
      <c r="A100" s="96" t="s">
        <v>115</v>
      </c>
      <c r="B100" s="97"/>
      <c r="C100" s="97"/>
      <c r="D100" s="86" t="s">
        <v>49</v>
      </c>
      <c r="E100" s="86" t="s">
        <v>36</v>
      </c>
      <c r="F100" s="86" t="s">
        <v>62</v>
      </c>
      <c r="G100" s="86" t="s">
        <v>97</v>
      </c>
      <c r="H100" s="86" t="s">
        <v>93</v>
      </c>
      <c r="I100" s="87" t="s">
        <v>49</v>
      </c>
      <c r="J100" s="94">
        <v>0</v>
      </c>
    </row>
    <row r="101" spans="1:10" s="32" customFormat="1" ht="26.25" customHeight="1" x14ac:dyDescent="0.2">
      <c r="A101" s="96" t="s">
        <v>116</v>
      </c>
      <c r="B101" s="97"/>
      <c r="C101" s="97"/>
      <c r="D101" s="86" t="s">
        <v>49</v>
      </c>
      <c r="E101" s="86" t="s">
        <v>36</v>
      </c>
      <c r="F101" s="86" t="s">
        <v>62</v>
      </c>
      <c r="G101" s="86" t="s">
        <v>97</v>
      </c>
      <c r="H101" s="86" t="s">
        <v>93</v>
      </c>
      <c r="I101" s="87" t="s">
        <v>72</v>
      </c>
      <c r="J101" s="94">
        <v>278300</v>
      </c>
    </row>
    <row r="102" spans="1:10" s="32" customFormat="1" x14ac:dyDescent="0.2">
      <c r="A102" s="79" t="s">
        <v>46</v>
      </c>
      <c r="B102" s="80"/>
      <c r="C102" s="80"/>
      <c r="D102" s="81" t="s">
        <v>49</v>
      </c>
      <c r="E102" s="81" t="s">
        <v>36</v>
      </c>
      <c r="F102" s="81" t="s">
        <v>62</v>
      </c>
      <c r="G102" s="81" t="s">
        <v>97</v>
      </c>
      <c r="H102" s="81" t="s">
        <v>47</v>
      </c>
      <c r="I102" s="82" t="s">
        <v>47</v>
      </c>
      <c r="J102" s="83">
        <f>J78</f>
        <v>9501159.2599999998</v>
      </c>
    </row>
    <row r="103" spans="1:10" s="32" customFormat="1" ht="38.25" customHeight="1" x14ac:dyDescent="0.2">
      <c r="A103" s="79" t="s">
        <v>117</v>
      </c>
      <c r="B103" s="80"/>
      <c r="C103" s="80"/>
      <c r="D103" s="81" t="s">
        <v>49</v>
      </c>
      <c r="E103" s="81" t="s">
        <v>36</v>
      </c>
      <c r="F103" s="81" t="s">
        <v>62</v>
      </c>
      <c r="G103" s="81" t="s">
        <v>118</v>
      </c>
      <c r="H103" s="81"/>
      <c r="I103" s="82"/>
      <c r="J103" s="83">
        <f>_03019190090019321263+_03019190090019321262</f>
        <v>713361</v>
      </c>
    </row>
    <row r="104" spans="1:10" s="30" customFormat="1" ht="25.5" customHeight="1" x14ac:dyDescent="0.2">
      <c r="A104" s="84" t="s">
        <v>75</v>
      </c>
      <c r="B104" s="85"/>
      <c r="C104" s="85"/>
      <c r="D104" s="86" t="s">
        <v>49</v>
      </c>
      <c r="E104" s="86" t="s">
        <v>36</v>
      </c>
      <c r="F104" s="86" t="s">
        <v>62</v>
      </c>
      <c r="G104" s="86" t="s">
        <v>118</v>
      </c>
      <c r="H104" s="86" t="s">
        <v>76</v>
      </c>
      <c r="I104" s="87" t="s">
        <v>45</v>
      </c>
      <c r="J104" s="94">
        <v>0</v>
      </c>
    </row>
    <row r="105" spans="1:10" s="30" customFormat="1" ht="25.5" customHeight="1" x14ac:dyDescent="0.2">
      <c r="A105" s="84" t="s">
        <v>119</v>
      </c>
      <c r="B105" s="85"/>
      <c r="C105" s="85"/>
      <c r="D105" s="86" t="s">
        <v>49</v>
      </c>
      <c r="E105" s="86" t="s">
        <v>36</v>
      </c>
      <c r="F105" s="86" t="s">
        <v>62</v>
      </c>
      <c r="G105" s="86" t="s">
        <v>118</v>
      </c>
      <c r="H105" s="86" t="s">
        <v>120</v>
      </c>
      <c r="I105" s="87" t="s">
        <v>45</v>
      </c>
      <c r="J105" s="94">
        <v>713361</v>
      </c>
    </row>
    <row r="106" spans="1:10" x14ac:dyDescent="0.2">
      <c r="A106" s="79" t="s">
        <v>46</v>
      </c>
      <c r="B106" s="80"/>
      <c r="C106" s="80"/>
      <c r="D106" s="81" t="s">
        <v>49</v>
      </c>
      <c r="E106" s="81" t="s">
        <v>36</v>
      </c>
      <c r="F106" s="81" t="s">
        <v>62</v>
      </c>
      <c r="G106" s="81" t="s">
        <v>118</v>
      </c>
      <c r="H106" s="81" t="s">
        <v>47</v>
      </c>
      <c r="I106" s="82" t="s">
        <v>47</v>
      </c>
      <c r="J106" s="83">
        <f>J103</f>
        <v>713361</v>
      </c>
    </row>
    <row r="107" spans="1:10" s="32" customFormat="1" ht="38.25" customHeight="1" x14ac:dyDescent="0.2">
      <c r="A107" s="79" t="s">
        <v>121</v>
      </c>
      <c r="B107" s="80"/>
      <c r="C107" s="80"/>
      <c r="D107" s="81" t="s">
        <v>49</v>
      </c>
      <c r="E107" s="81" t="s">
        <v>36</v>
      </c>
      <c r="F107" s="81" t="s">
        <v>62</v>
      </c>
      <c r="G107" s="81" t="s">
        <v>122</v>
      </c>
      <c r="H107" s="81"/>
      <c r="I107" s="82"/>
      <c r="J107" s="83">
        <v>0</v>
      </c>
    </row>
    <row r="108" spans="1:10" s="30" customFormat="1" ht="25.5" customHeight="1" x14ac:dyDescent="0.2">
      <c r="A108" s="84" t="s">
        <v>88</v>
      </c>
      <c r="B108" s="85"/>
      <c r="C108" s="85"/>
      <c r="D108" s="86" t="s">
        <v>49</v>
      </c>
      <c r="E108" s="86" t="s">
        <v>36</v>
      </c>
      <c r="F108" s="86" t="s">
        <v>62</v>
      </c>
      <c r="G108" s="86" t="s">
        <v>122</v>
      </c>
      <c r="H108" s="86" t="s">
        <v>89</v>
      </c>
      <c r="I108" s="87" t="s">
        <v>45</v>
      </c>
      <c r="J108" s="94">
        <v>0</v>
      </c>
    </row>
    <row r="109" spans="1:10" x14ac:dyDescent="0.2">
      <c r="A109" s="79" t="s">
        <v>46</v>
      </c>
      <c r="B109" s="80"/>
      <c r="C109" s="80"/>
      <c r="D109" s="81" t="s">
        <v>49</v>
      </c>
      <c r="E109" s="81" t="s">
        <v>36</v>
      </c>
      <c r="F109" s="81" t="s">
        <v>62</v>
      </c>
      <c r="G109" s="81" t="s">
        <v>122</v>
      </c>
      <c r="H109" s="81" t="s">
        <v>47</v>
      </c>
      <c r="I109" s="82" t="s">
        <v>47</v>
      </c>
      <c r="J109" s="83">
        <v>0</v>
      </c>
    </row>
    <row r="110" spans="1:10" s="35" customFormat="1" ht="95.25" customHeight="1" x14ac:dyDescent="0.2">
      <c r="A110" s="79" t="s">
        <v>123</v>
      </c>
      <c r="B110" s="80"/>
      <c r="C110" s="80"/>
      <c r="D110" s="81" t="s">
        <v>49</v>
      </c>
      <c r="E110" s="81" t="s">
        <v>36</v>
      </c>
      <c r="F110" s="81" t="s">
        <v>62</v>
      </c>
      <c r="G110" s="81" t="s">
        <v>124</v>
      </c>
      <c r="H110" s="81"/>
      <c r="I110" s="82"/>
      <c r="J110" s="83">
        <f>_03019190090019831290+0</f>
        <v>0</v>
      </c>
    </row>
    <row r="111" spans="1:10" s="35" customFormat="1" x14ac:dyDescent="0.2">
      <c r="A111" s="84" t="s">
        <v>77</v>
      </c>
      <c r="B111" s="85"/>
      <c r="C111" s="85"/>
      <c r="D111" s="86" t="s">
        <v>49</v>
      </c>
      <c r="E111" s="86" t="s">
        <v>36</v>
      </c>
      <c r="F111" s="86" t="s">
        <v>62</v>
      </c>
      <c r="G111" s="86" t="s">
        <v>124</v>
      </c>
      <c r="H111" s="86" t="s">
        <v>78</v>
      </c>
      <c r="I111" s="87" t="s">
        <v>45</v>
      </c>
      <c r="J111" s="94">
        <v>0</v>
      </c>
    </row>
    <row r="112" spans="1:10" s="35" customFormat="1" x14ac:dyDescent="0.2">
      <c r="A112" s="79" t="s">
        <v>46</v>
      </c>
      <c r="B112" s="80"/>
      <c r="C112" s="80"/>
      <c r="D112" s="81" t="s">
        <v>49</v>
      </c>
      <c r="E112" s="81" t="s">
        <v>36</v>
      </c>
      <c r="F112" s="81" t="s">
        <v>62</v>
      </c>
      <c r="G112" s="81" t="s">
        <v>124</v>
      </c>
      <c r="H112" s="81" t="s">
        <v>47</v>
      </c>
      <c r="I112" s="82" t="s">
        <v>47</v>
      </c>
      <c r="J112" s="83">
        <f>J110</f>
        <v>0</v>
      </c>
    </row>
    <row r="113" spans="1:10" s="35" customFormat="1" ht="25.5" customHeight="1" x14ac:dyDescent="0.2">
      <c r="A113" s="79" t="s">
        <v>125</v>
      </c>
      <c r="B113" s="80"/>
      <c r="C113" s="80"/>
      <c r="D113" s="81" t="s">
        <v>49</v>
      </c>
      <c r="E113" s="81" t="s">
        <v>36</v>
      </c>
      <c r="F113" s="81" t="s">
        <v>62</v>
      </c>
      <c r="G113" s="81" t="s">
        <v>126</v>
      </c>
      <c r="H113" s="81"/>
      <c r="I113" s="82"/>
      <c r="J113" s="83">
        <f>_03019190090019851290+0</f>
        <v>1413600</v>
      </c>
    </row>
    <row r="114" spans="1:10" s="35" customFormat="1" x14ac:dyDescent="0.2">
      <c r="A114" s="84" t="s">
        <v>77</v>
      </c>
      <c r="B114" s="85"/>
      <c r="C114" s="85"/>
      <c r="D114" s="86" t="s">
        <v>49</v>
      </c>
      <c r="E114" s="86" t="s">
        <v>36</v>
      </c>
      <c r="F114" s="86" t="s">
        <v>62</v>
      </c>
      <c r="G114" s="86" t="s">
        <v>126</v>
      </c>
      <c r="H114" s="86" t="s">
        <v>78</v>
      </c>
      <c r="I114" s="87" t="s">
        <v>45</v>
      </c>
      <c r="J114" s="94">
        <v>1413600</v>
      </c>
    </row>
    <row r="115" spans="1:10" s="35" customFormat="1" x14ac:dyDescent="0.2">
      <c r="A115" s="79" t="s">
        <v>46</v>
      </c>
      <c r="B115" s="80"/>
      <c r="C115" s="80"/>
      <c r="D115" s="81" t="s">
        <v>49</v>
      </c>
      <c r="E115" s="81" t="s">
        <v>36</v>
      </c>
      <c r="F115" s="81" t="s">
        <v>62</v>
      </c>
      <c r="G115" s="81" t="s">
        <v>126</v>
      </c>
      <c r="H115" s="81" t="s">
        <v>47</v>
      </c>
      <c r="I115" s="82" t="s">
        <v>47</v>
      </c>
      <c r="J115" s="83">
        <f>J113</f>
        <v>1413600</v>
      </c>
    </row>
    <row r="116" spans="1:10" s="35" customFormat="1" ht="12.75" customHeight="1" x14ac:dyDescent="0.2">
      <c r="A116" s="79" t="s">
        <v>127</v>
      </c>
      <c r="B116" s="80"/>
      <c r="C116" s="80"/>
      <c r="D116" s="81" t="s">
        <v>49</v>
      </c>
      <c r="E116" s="81" t="s">
        <v>36</v>
      </c>
      <c r="F116" s="81" t="s">
        <v>62</v>
      </c>
      <c r="G116" s="81" t="s">
        <v>128</v>
      </c>
      <c r="H116" s="81"/>
      <c r="I116" s="82"/>
      <c r="J116" s="83">
        <f>_03019190090019852290+0</f>
        <v>6455</v>
      </c>
    </row>
    <row r="117" spans="1:10" s="35" customFormat="1" x14ac:dyDescent="0.2">
      <c r="A117" s="84" t="s">
        <v>77</v>
      </c>
      <c r="B117" s="85"/>
      <c r="C117" s="85"/>
      <c r="D117" s="86" t="s">
        <v>49</v>
      </c>
      <c r="E117" s="86" t="s">
        <v>36</v>
      </c>
      <c r="F117" s="86" t="s">
        <v>62</v>
      </c>
      <c r="G117" s="86" t="s">
        <v>128</v>
      </c>
      <c r="H117" s="86" t="s">
        <v>78</v>
      </c>
      <c r="I117" s="87" t="s">
        <v>45</v>
      </c>
      <c r="J117" s="94">
        <v>6455</v>
      </c>
    </row>
    <row r="118" spans="1:10" s="35" customFormat="1" x14ac:dyDescent="0.2">
      <c r="A118" s="79" t="s">
        <v>46</v>
      </c>
      <c r="B118" s="80"/>
      <c r="C118" s="80"/>
      <c r="D118" s="81" t="s">
        <v>49</v>
      </c>
      <c r="E118" s="81" t="s">
        <v>36</v>
      </c>
      <c r="F118" s="81" t="s">
        <v>62</v>
      </c>
      <c r="G118" s="81" t="s">
        <v>128</v>
      </c>
      <c r="H118" s="81" t="s">
        <v>47</v>
      </c>
      <c r="I118" s="82" t="s">
        <v>47</v>
      </c>
      <c r="J118" s="83">
        <f>J116</f>
        <v>6455</v>
      </c>
    </row>
    <row r="119" spans="1:10" s="34" customFormat="1" ht="12.75" customHeight="1" x14ac:dyDescent="0.2">
      <c r="A119" s="79" t="s">
        <v>129</v>
      </c>
      <c r="B119" s="80"/>
      <c r="C119" s="80"/>
      <c r="D119" s="81" t="s">
        <v>49</v>
      </c>
      <c r="E119" s="81" t="s">
        <v>36</v>
      </c>
      <c r="F119" s="81" t="s">
        <v>62</v>
      </c>
      <c r="G119" s="81" t="s">
        <v>130</v>
      </c>
      <c r="H119" s="81"/>
      <c r="I119" s="82"/>
      <c r="J119" s="83">
        <f>_03019190090019853290+0</f>
        <v>0</v>
      </c>
    </row>
    <row r="120" spans="1:10" s="34" customFormat="1" x14ac:dyDescent="0.2">
      <c r="A120" s="84" t="s">
        <v>77</v>
      </c>
      <c r="B120" s="85"/>
      <c r="C120" s="85"/>
      <c r="D120" s="86" t="s">
        <v>49</v>
      </c>
      <c r="E120" s="86" t="s">
        <v>36</v>
      </c>
      <c r="F120" s="86" t="s">
        <v>62</v>
      </c>
      <c r="G120" s="86" t="s">
        <v>130</v>
      </c>
      <c r="H120" s="86" t="s">
        <v>78</v>
      </c>
      <c r="I120" s="87" t="s">
        <v>45</v>
      </c>
      <c r="J120" s="94">
        <v>0</v>
      </c>
    </row>
    <row r="121" spans="1:10" s="34" customFormat="1" x14ac:dyDescent="0.2">
      <c r="A121" s="79" t="s">
        <v>46</v>
      </c>
      <c r="B121" s="80"/>
      <c r="C121" s="80"/>
      <c r="D121" s="81" t="s">
        <v>49</v>
      </c>
      <c r="E121" s="81" t="s">
        <v>36</v>
      </c>
      <c r="F121" s="81" t="s">
        <v>62</v>
      </c>
      <c r="G121" s="81" t="s">
        <v>130</v>
      </c>
      <c r="H121" s="81" t="s">
        <v>47</v>
      </c>
      <c r="I121" s="82" t="s">
        <v>47</v>
      </c>
      <c r="J121" s="83">
        <f>J119</f>
        <v>0</v>
      </c>
    </row>
    <row r="122" spans="1:10" s="35" customFormat="1" ht="76.5" customHeight="1" x14ac:dyDescent="0.2">
      <c r="A122" s="79" t="s">
        <v>131</v>
      </c>
      <c r="B122" s="80"/>
      <c r="C122" s="80"/>
      <c r="D122" s="81" t="s">
        <v>49</v>
      </c>
      <c r="E122" s="81" t="s">
        <v>36</v>
      </c>
      <c r="F122" s="81" t="s">
        <v>132</v>
      </c>
      <c r="G122" s="81"/>
      <c r="H122" s="81"/>
      <c r="I122" s="82"/>
      <c r="J122" s="83">
        <f>J125+0</f>
        <v>0</v>
      </c>
    </row>
    <row r="123" spans="1:10" s="35" customFormat="1" ht="25.5" customHeight="1" x14ac:dyDescent="0.2">
      <c r="A123" s="84" t="s">
        <v>63</v>
      </c>
      <c r="B123" s="85"/>
      <c r="C123" s="85"/>
      <c r="D123" s="86" t="s">
        <v>49</v>
      </c>
      <c r="E123" s="86" t="s">
        <v>36</v>
      </c>
      <c r="F123" s="86" t="s">
        <v>132</v>
      </c>
      <c r="G123" s="86" t="s">
        <v>64</v>
      </c>
      <c r="H123" s="86"/>
      <c r="I123" s="87"/>
      <c r="J123" s="98">
        <f>_03019190093969122212+0</f>
        <v>0</v>
      </c>
    </row>
    <row r="124" spans="1:10" s="35" customFormat="1" x14ac:dyDescent="0.2">
      <c r="A124" s="84" t="s">
        <v>65</v>
      </c>
      <c r="B124" s="85"/>
      <c r="C124" s="85"/>
      <c r="D124" s="86" t="s">
        <v>49</v>
      </c>
      <c r="E124" s="86" t="s">
        <v>36</v>
      </c>
      <c r="F124" s="86" t="s">
        <v>132</v>
      </c>
      <c r="G124" s="86" t="s">
        <v>64</v>
      </c>
      <c r="H124" s="86" t="s">
        <v>66</v>
      </c>
      <c r="I124" s="87" t="s">
        <v>45</v>
      </c>
      <c r="J124" s="94">
        <v>0</v>
      </c>
    </row>
    <row r="125" spans="1:10" s="35" customFormat="1" x14ac:dyDescent="0.2">
      <c r="A125" s="79" t="s">
        <v>46</v>
      </c>
      <c r="B125" s="80"/>
      <c r="C125" s="80"/>
      <c r="D125" s="81" t="s">
        <v>49</v>
      </c>
      <c r="E125" s="81" t="s">
        <v>36</v>
      </c>
      <c r="F125" s="81" t="s">
        <v>132</v>
      </c>
      <c r="G125" s="81" t="s">
        <v>64</v>
      </c>
      <c r="H125" s="81" t="s">
        <v>47</v>
      </c>
      <c r="I125" s="82" t="s">
        <v>47</v>
      </c>
      <c r="J125" s="83">
        <f>J123</f>
        <v>0</v>
      </c>
    </row>
    <row r="126" spans="1:10" s="35" customFormat="1" ht="89.25" customHeight="1" x14ac:dyDescent="0.2">
      <c r="A126" s="99" t="s">
        <v>133</v>
      </c>
      <c r="B126" s="100"/>
      <c r="C126" s="100"/>
      <c r="D126" s="81" t="s">
        <v>49</v>
      </c>
      <c r="E126" s="81" t="s">
        <v>36</v>
      </c>
      <c r="F126" s="81" t="s">
        <v>134</v>
      </c>
      <c r="G126" s="81"/>
      <c r="H126" s="81"/>
      <c r="I126" s="82"/>
      <c r="J126" s="83">
        <f>J130</f>
        <v>64510</v>
      </c>
    </row>
    <row r="127" spans="1:10" s="35" customFormat="1" ht="25.5" customHeight="1" x14ac:dyDescent="0.2">
      <c r="A127" s="79" t="s">
        <v>135</v>
      </c>
      <c r="B127" s="80"/>
      <c r="C127" s="80"/>
      <c r="D127" s="81" t="s">
        <v>49</v>
      </c>
      <c r="E127" s="81" t="s">
        <v>36</v>
      </c>
      <c r="F127" s="81" t="s">
        <v>134</v>
      </c>
      <c r="G127" s="81" t="s">
        <v>118</v>
      </c>
      <c r="H127" s="81"/>
      <c r="I127" s="82"/>
      <c r="J127" s="83">
        <f>_03019190093974321212+_03019190093974321263</f>
        <v>64510</v>
      </c>
    </row>
    <row r="128" spans="1:10" s="35" customFormat="1" x14ac:dyDescent="0.2">
      <c r="A128" s="84" t="s">
        <v>65</v>
      </c>
      <c r="B128" s="85"/>
      <c r="C128" s="85"/>
      <c r="D128" s="86" t="s">
        <v>49</v>
      </c>
      <c r="E128" s="86" t="s">
        <v>36</v>
      </c>
      <c r="F128" s="86" t="s">
        <v>134</v>
      </c>
      <c r="G128" s="86" t="s">
        <v>118</v>
      </c>
      <c r="H128" s="86" t="s">
        <v>66</v>
      </c>
      <c r="I128" s="87" t="s">
        <v>45</v>
      </c>
      <c r="J128" s="94">
        <v>0</v>
      </c>
    </row>
    <row r="129" spans="1:10" s="35" customFormat="1" ht="26.25" customHeight="1" x14ac:dyDescent="0.2">
      <c r="A129" s="84" t="s">
        <v>119</v>
      </c>
      <c r="B129" s="85"/>
      <c r="C129" s="85"/>
      <c r="D129" s="86" t="s">
        <v>49</v>
      </c>
      <c r="E129" s="86" t="s">
        <v>36</v>
      </c>
      <c r="F129" s="86" t="s">
        <v>134</v>
      </c>
      <c r="G129" s="86" t="s">
        <v>118</v>
      </c>
      <c r="H129" s="86" t="s">
        <v>120</v>
      </c>
      <c r="I129" s="87" t="s">
        <v>45</v>
      </c>
      <c r="J129" s="94">
        <v>64510</v>
      </c>
    </row>
    <row r="130" spans="1:10" s="35" customFormat="1" x14ac:dyDescent="0.2">
      <c r="A130" s="79" t="s">
        <v>46</v>
      </c>
      <c r="B130" s="80"/>
      <c r="C130" s="80"/>
      <c r="D130" s="81" t="s">
        <v>49</v>
      </c>
      <c r="E130" s="81" t="s">
        <v>36</v>
      </c>
      <c r="F130" s="81" t="s">
        <v>134</v>
      </c>
      <c r="G130" s="81" t="s">
        <v>118</v>
      </c>
      <c r="H130" s="81" t="s">
        <v>47</v>
      </c>
      <c r="I130" s="82" t="s">
        <v>47</v>
      </c>
      <c r="J130" s="83">
        <f>J127</f>
        <v>64510</v>
      </c>
    </row>
    <row r="131" spans="1:10" s="35" customFormat="1" ht="76.5" customHeight="1" x14ac:dyDescent="0.2">
      <c r="A131" s="79" t="s">
        <v>136</v>
      </c>
      <c r="B131" s="80"/>
      <c r="C131" s="80"/>
      <c r="D131" s="81" t="s">
        <v>49</v>
      </c>
      <c r="E131" s="81" t="s">
        <v>36</v>
      </c>
      <c r="F131" s="81" t="s">
        <v>137</v>
      </c>
      <c r="G131" s="81"/>
      <c r="H131" s="81"/>
      <c r="I131" s="82"/>
      <c r="J131" s="83">
        <f>J134</f>
        <v>1793662</v>
      </c>
    </row>
    <row r="132" spans="1:10" s="35" customFormat="1" ht="25.5" customHeight="1" x14ac:dyDescent="0.2">
      <c r="A132" s="79" t="s">
        <v>63</v>
      </c>
      <c r="B132" s="80"/>
      <c r="C132" s="80"/>
      <c r="D132" s="81" t="s">
        <v>49</v>
      </c>
      <c r="E132" s="81" t="s">
        <v>36</v>
      </c>
      <c r="F132" s="81" t="s">
        <v>137</v>
      </c>
      <c r="G132" s="81" t="s">
        <v>64</v>
      </c>
      <c r="H132" s="81"/>
      <c r="I132" s="82"/>
      <c r="J132" s="83">
        <f>_03019190093987122212+0</f>
        <v>1793662</v>
      </c>
    </row>
    <row r="133" spans="1:10" s="35" customFormat="1" x14ac:dyDescent="0.2">
      <c r="A133" s="84" t="s">
        <v>65</v>
      </c>
      <c r="B133" s="85"/>
      <c r="C133" s="85"/>
      <c r="D133" s="86" t="s">
        <v>49</v>
      </c>
      <c r="E133" s="86" t="s">
        <v>36</v>
      </c>
      <c r="F133" s="86" t="s">
        <v>137</v>
      </c>
      <c r="G133" s="86" t="s">
        <v>64</v>
      </c>
      <c r="H133" s="86" t="s">
        <v>66</v>
      </c>
      <c r="I133" s="87" t="s">
        <v>45</v>
      </c>
      <c r="J133" s="94">
        <v>1793662</v>
      </c>
    </row>
    <row r="134" spans="1:10" s="35" customFormat="1" x14ac:dyDescent="0.2">
      <c r="A134" s="79" t="s">
        <v>46</v>
      </c>
      <c r="B134" s="80"/>
      <c r="C134" s="80"/>
      <c r="D134" s="81" t="s">
        <v>49</v>
      </c>
      <c r="E134" s="81" t="s">
        <v>36</v>
      </c>
      <c r="F134" s="81" t="s">
        <v>137</v>
      </c>
      <c r="G134" s="81" t="s">
        <v>64</v>
      </c>
      <c r="H134" s="81" t="s">
        <v>47</v>
      </c>
      <c r="I134" s="82" t="s">
        <v>47</v>
      </c>
      <c r="J134" s="83">
        <f>J132</f>
        <v>1793662</v>
      </c>
    </row>
    <row r="135" spans="1:10" s="34" customFormat="1" ht="36" customHeight="1" x14ac:dyDescent="0.2">
      <c r="A135" s="79" t="s">
        <v>138</v>
      </c>
      <c r="B135" s="80"/>
      <c r="C135" s="80"/>
      <c r="D135" s="81" t="s">
        <v>49</v>
      </c>
      <c r="E135" s="81" t="s">
        <v>36</v>
      </c>
      <c r="F135" s="81" t="s">
        <v>139</v>
      </c>
      <c r="G135" s="81"/>
      <c r="H135" s="81"/>
      <c r="I135" s="82"/>
      <c r="J135" s="83">
        <f>J143+J139</f>
        <v>0</v>
      </c>
    </row>
    <row r="136" spans="1:10" s="34" customFormat="1" ht="30.75" customHeight="1" x14ac:dyDescent="0.2">
      <c r="A136" s="101" t="s">
        <v>140</v>
      </c>
      <c r="B136" s="102"/>
      <c r="C136" s="102"/>
      <c r="D136" s="103" t="s">
        <v>49</v>
      </c>
      <c r="E136" s="103" t="s">
        <v>36</v>
      </c>
      <c r="F136" s="103" t="s">
        <v>139</v>
      </c>
      <c r="G136" s="103" t="s">
        <v>141</v>
      </c>
      <c r="H136" s="103"/>
      <c r="I136" s="104"/>
      <c r="J136" s="105">
        <f>_03019190094009412310+_03019190094009412330</f>
        <v>0</v>
      </c>
    </row>
    <row r="137" spans="1:10" s="34" customFormat="1" x14ac:dyDescent="0.2">
      <c r="A137" s="84" t="s">
        <v>90</v>
      </c>
      <c r="B137" s="85"/>
      <c r="C137" s="85"/>
      <c r="D137" s="86" t="s">
        <v>49</v>
      </c>
      <c r="E137" s="86" t="s">
        <v>36</v>
      </c>
      <c r="F137" s="86" t="s">
        <v>139</v>
      </c>
      <c r="G137" s="86" t="s">
        <v>141</v>
      </c>
      <c r="H137" s="86" t="s">
        <v>91</v>
      </c>
      <c r="I137" s="87" t="s">
        <v>45</v>
      </c>
      <c r="J137" s="94">
        <v>0</v>
      </c>
    </row>
    <row r="138" spans="1:10" s="34" customFormat="1" x14ac:dyDescent="0.2">
      <c r="A138" s="84" t="s">
        <v>142</v>
      </c>
      <c r="B138" s="85"/>
      <c r="C138" s="85"/>
      <c r="D138" s="86" t="s">
        <v>49</v>
      </c>
      <c r="E138" s="86" t="s">
        <v>36</v>
      </c>
      <c r="F138" s="86" t="s">
        <v>139</v>
      </c>
      <c r="G138" s="86" t="s">
        <v>141</v>
      </c>
      <c r="H138" s="86" t="s">
        <v>143</v>
      </c>
      <c r="I138" s="87" t="s">
        <v>45</v>
      </c>
      <c r="J138" s="94">
        <v>0</v>
      </c>
    </row>
    <row r="139" spans="1:10" s="34" customFormat="1" x14ac:dyDescent="0.2">
      <c r="A139" s="79" t="s">
        <v>46</v>
      </c>
      <c r="B139" s="80"/>
      <c r="C139" s="80"/>
      <c r="D139" s="81" t="s">
        <v>49</v>
      </c>
      <c r="E139" s="81" t="s">
        <v>36</v>
      </c>
      <c r="F139" s="81" t="s">
        <v>139</v>
      </c>
      <c r="G139" s="81" t="s">
        <v>144</v>
      </c>
      <c r="H139" s="81" t="s">
        <v>47</v>
      </c>
      <c r="I139" s="82" t="s">
        <v>47</v>
      </c>
      <c r="J139" s="83">
        <f>J136</f>
        <v>0</v>
      </c>
    </row>
    <row r="140" spans="1:10" s="34" customFormat="1" ht="30.75" customHeight="1" x14ac:dyDescent="0.2">
      <c r="A140" s="101" t="s">
        <v>140</v>
      </c>
      <c r="B140" s="102"/>
      <c r="C140" s="102"/>
      <c r="D140" s="103" t="s">
        <v>49</v>
      </c>
      <c r="E140" s="103" t="s">
        <v>36</v>
      </c>
      <c r="F140" s="103" t="s">
        <v>139</v>
      </c>
      <c r="G140" s="103" t="s">
        <v>144</v>
      </c>
      <c r="H140" s="103"/>
      <c r="I140" s="104"/>
      <c r="J140" s="105">
        <f>_03019190094009414226+_03019190094009414310+0</f>
        <v>0</v>
      </c>
    </row>
    <row r="141" spans="1:10" s="34" customFormat="1" x14ac:dyDescent="0.2">
      <c r="A141" s="84" t="s">
        <v>88</v>
      </c>
      <c r="B141" s="85"/>
      <c r="C141" s="85"/>
      <c r="D141" s="86" t="s">
        <v>49</v>
      </c>
      <c r="E141" s="86" t="s">
        <v>36</v>
      </c>
      <c r="F141" s="86" t="s">
        <v>139</v>
      </c>
      <c r="G141" s="86" t="s">
        <v>144</v>
      </c>
      <c r="H141" s="86" t="s">
        <v>89</v>
      </c>
      <c r="I141" s="87" t="s">
        <v>45</v>
      </c>
      <c r="J141" s="94">
        <v>0</v>
      </c>
    </row>
    <row r="142" spans="1:10" s="34" customFormat="1" x14ac:dyDescent="0.2">
      <c r="A142" s="84" t="s">
        <v>90</v>
      </c>
      <c r="B142" s="85"/>
      <c r="C142" s="85"/>
      <c r="D142" s="86" t="s">
        <v>49</v>
      </c>
      <c r="E142" s="86" t="s">
        <v>36</v>
      </c>
      <c r="F142" s="86" t="s">
        <v>139</v>
      </c>
      <c r="G142" s="86" t="s">
        <v>144</v>
      </c>
      <c r="H142" s="86" t="s">
        <v>91</v>
      </c>
      <c r="I142" s="87" t="s">
        <v>45</v>
      </c>
      <c r="J142" s="94">
        <v>0</v>
      </c>
    </row>
    <row r="143" spans="1:10" s="34" customFormat="1" x14ac:dyDescent="0.2">
      <c r="A143" s="79" t="s">
        <v>46</v>
      </c>
      <c r="B143" s="80"/>
      <c r="C143" s="80"/>
      <c r="D143" s="81" t="s">
        <v>49</v>
      </c>
      <c r="E143" s="81" t="s">
        <v>36</v>
      </c>
      <c r="F143" s="81" t="s">
        <v>139</v>
      </c>
      <c r="G143" s="81" t="s">
        <v>144</v>
      </c>
      <c r="H143" s="81" t="s">
        <v>47</v>
      </c>
      <c r="I143" s="82" t="s">
        <v>47</v>
      </c>
      <c r="J143" s="83">
        <f>J140</f>
        <v>0</v>
      </c>
    </row>
    <row r="144" spans="1:10" s="34" customFormat="1" ht="36" customHeight="1" x14ac:dyDescent="0.2">
      <c r="A144" s="79" t="s">
        <v>145</v>
      </c>
      <c r="B144" s="80"/>
      <c r="C144" s="80"/>
      <c r="D144" s="81" t="s">
        <v>49</v>
      </c>
      <c r="E144" s="81" t="s">
        <v>36</v>
      </c>
      <c r="F144" s="81" t="s">
        <v>146</v>
      </c>
      <c r="G144" s="81"/>
      <c r="H144" s="81"/>
      <c r="I144" s="82"/>
      <c r="J144" s="83">
        <f>J145+J148+J151+J154</f>
        <v>0</v>
      </c>
    </row>
    <row r="145" spans="1:10" s="34" customFormat="1" ht="30.75" customHeight="1" x14ac:dyDescent="0.2">
      <c r="A145" s="101" t="s">
        <v>147</v>
      </c>
      <c r="B145" s="102"/>
      <c r="C145" s="102"/>
      <c r="D145" s="103" t="s">
        <v>49</v>
      </c>
      <c r="E145" s="103" t="s">
        <v>36</v>
      </c>
      <c r="F145" s="103" t="s">
        <v>146</v>
      </c>
      <c r="G145" s="103" t="s">
        <v>148</v>
      </c>
      <c r="H145" s="103"/>
      <c r="I145" s="104"/>
      <c r="J145" s="105">
        <v>0</v>
      </c>
    </row>
    <row r="146" spans="1:10" s="34" customFormat="1" x14ac:dyDescent="0.2">
      <c r="A146" s="84" t="s">
        <v>55</v>
      </c>
      <c r="B146" s="85"/>
      <c r="C146" s="85"/>
      <c r="D146" s="86" t="s">
        <v>49</v>
      </c>
      <c r="E146" s="86" t="s">
        <v>36</v>
      </c>
      <c r="F146" s="86" t="s">
        <v>146</v>
      </c>
      <c r="G146" s="86" t="s">
        <v>148</v>
      </c>
      <c r="H146" s="86" t="s">
        <v>56</v>
      </c>
      <c r="I146" s="87" t="s">
        <v>45</v>
      </c>
      <c r="J146" s="94">
        <v>0</v>
      </c>
    </row>
    <row r="147" spans="1:10" s="34" customFormat="1" x14ac:dyDescent="0.2">
      <c r="A147" s="79" t="s">
        <v>46</v>
      </c>
      <c r="B147" s="80"/>
      <c r="C147" s="80"/>
      <c r="D147" s="81" t="s">
        <v>49</v>
      </c>
      <c r="E147" s="81" t="s">
        <v>36</v>
      </c>
      <c r="F147" s="81" t="s">
        <v>146</v>
      </c>
      <c r="G147" s="81" t="s">
        <v>148</v>
      </c>
      <c r="H147" s="81" t="s">
        <v>47</v>
      </c>
      <c r="I147" s="82" t="s">
        <v>47</v>
      </c>
      <c r="J147" s="83">
        <v>0</v>
      </c>
    </row>
    <row r="148" spans="1:10" s="34" customFormat="1" ht="40.5" customHeight="1" x14ac:dyDescent="0.2">
      <c r="A148" s="101" t="s">
        <v>149</v>
      </c>
      <c r="B148" s="102"/>
      <c r="C148" s="102"/>
      <c r="D148" s="103" t="s">
        <v>49</v>
      </c>
      <c r="E148" s="103" t="s">
        <v>36</v>
      </c>
      <c r="F148" s="103" t="s">
        <v>146</v>
      </c>
      <c r="G148" s="103" t="s">
        <v>150</v>
      </c>
      <c r="H148" s="103"/>
      <c r="I148" s="104"/>
      <c r="J148" s="105">
        <v>0</v>
      </c>
    </row>
    <row r="149" spans="1:10" s="34" customFormat="1" x14ac:dyDescent="0.2">
      <c r="A149" s="84" t="s">
        <v>151</v>
      </c>
      <c r="B149" s="85"/>
      <c r="C149" s="85"/>
      <c r="D149" s="86" t="s">
        <v>49</v>
      </c>
      <c r="E149" s="86" t="s">
        <v>36</v>
      </c>
      <c r="F149" s="86" t="s">
        <v>146</v>
      </c>
      <c r="G149" s="86" t="s">
        <v>150</v>
      </c>
      <c r="H149" s="86" t="s">
        <v>58</v>
      </c>
      <c r="I149" s="87" t="s">
        <v>45</v>
      </c>
      <c r="J149" s="94">
        <v>0</v>
      </c>
    </row>
    <row r="150" spans="1:10" s="34" customFormat="1" x14ac:dyDescent="0.2">
      <c r="A150" s="79" t="s">
        <v>46</v>
      </c>
      <c r="B150" s="80"/>
      <c r="C150" s="80"/>
      <c r="D150" s="81" t="s">
        <v>49</v>
      </c>
      <c r="E150" s="81" t="s">
        <v>36</v>
      </c>
      <c r="F150" s="81" t="s">
        <v>146</v>
      </c>
      <c r="G150" s="81" t="s">
        <v>150</v>
      </c>
      <c r="H150" s="81" t="s">
        <v>47</v>
      </c>
      <c r="I150" s="82" t="s">
        <v>47</v>
      </c>
      <c r="J150" s="83">
        <v>0</v>
      </c>
    </row>
    <row r="151" spans="1:10" s="34" customFormat="1" ht="26.25" customHeight="1" x14ac:dyDescent="0.2">
      <c r="A151" s="101" t="s">
        <v>80</v>
      </c>
      <c r="B151" s="102"/>
      <c r="C151" s="102"/>
      <c r="D151" s="103" t="s">
        <v>49</v>
      </c>
      <c r="E151" s="103" t="s">
        <v>36</v>
      </c>
      <c r="F151" s="103" t="s">
        <v>146</v>
      </c>
      <c r="G151" s="103" t="s">
        <v>81</v>
      </c>
      <c r="H151" s="103"/>
      <c r="I151" s="104"/>
      <c r="J151" s="105">
        <v>0</v>
      </c>
    </row>
    <row r="152" spans="1:10" s="34" customFormat="1" x14ac:dyDescent="0.2">
      <c r="A152" s="84" t="s">
        <v>88</v>
      </c>
      <c r="B152" s="85"/>
      <c r="C152" s="85"/>
      <c r="D152" s="86" t="s">
        <v>49</v>
      </c>
      <c r="E152" s="86" t="s">
        <v>36</v>
      </c>
      <c r="F152" s="86" t="s">
        <v>146</v>
      </c>
      <c r="G152" s="86" t="s">
        <v>81</v>
      </c>
      <c r="H152" s="86" t="s">
        <v>89</v>
      </c>
      <c r="I152" s="87" t="s">
        <v>45</v>
      </c>
      <c r="J152" s="94">
        <v>0</v>
      </c>
    </row>
    <row r="153" spans="1:10" s="34" customFormat="1" x14ac:dyDescent="0.2">
      <c r="A153" s="79" t="s">
        <v>46</v>
      </c>
      <c r="B153" s="80"/>
      <c r="C153" s="80"/>
      <c r="D153" s="81" t="s">
        <v>49</v>
      </c>
      <c r="E153" s="81" t="s">
        <v>36</v>
      </c>
      <c r="F153" s="81" t="s">
        <v>146</v>
      </c>
      <c r="G153" s="81" t="s">
        <v>81</v>
      </c>
      <c r="H153" s="81" t="s">
        <v>47</v>
      </c>
      <c r="I153" s="82" t="s">
        <v>47</v>
      </c>
      <c r="J153" s="83">
        <v>0</v>
      </c>
    </row>
    <row r="154" spans="1:10" s="34" customFormat="1" ht="26.25" customHeight="1" x14ac:dyDescent="0.2">
      <c r="A154" s="101" t="s">
        <v>80</v>
      </c>
      <c r="B154" s="102"/>
      <c r="C154" s="102"/>
      <c r="D154" s="103" t="s">
        <v>49</v>
      </c>
      <c r="E154" s="103" t="s">
        <v>36</v>
      </c>
      <c r="F154" s="103" t="s">
        <v>146</v>
      </c>
      <c r="G154" s="103" t="s">
        <v>97</v>
      </c>
      <c r="H154" s="103"/>
      <c r="I154" s="104"/>
      <c r="J154" s="105">
        <f>_03019970092041244223+_03019970092041244225+_03019970092041244310+_03019970092041244340</f>
        <v>0</v>
      </c>
    </row>
    <row r="155" spans="1:10" s="34" customFormat="1" x14ac:dyDescent="0.2">
      <c r="A155" s="84" t="s">
        <v>98</v>
      </c>
      <c r="B155" s="85"/>
      <c r="C155" s="85"/>
      <c r="D155" s="86" t="s">
        <v>49</v>
      </c>
      <c r="E155" s="86" t="s">
        <v>36</v>
      </c>
      <c r="F155" s="86" t="s">
        <v>146</v>
      </c>
      <c r="G155" s="86" t="s">
        <v>97</v>
      </c>
      <c r="H155" s="86" t="s">
        <v>99</v>
      </c>
      <c r="I155" s="87" t="s">
        <v>45</v>
      </c>
      <c r="J155" s="94">
        <v>0</v>
      </c>
    </row>
    <row r="156" spans="1:10" s="34" customFormat="1" x14ac:dyDescent="0.2">
      <c r="A156" s="84" t="s">
        <v>86</v>
      </c>
      <c r="B156" s="85"/>
      <c r="C156" s="85"/>
      <c r="D156" s="86" t="s">
        <v>49</v>
      </c>
      <c r="E156" s="86" t="s">
        <v>36</v>
      </c>
      <c r="F156" s="86" t="s">
        <v>146</v>
      </c>
      <c r="G156" s="86" t="s">
        <v>97</v>
      </c>
      <c r="H156" s="86" t="s">
        <v>87</v>
      </c>
      <c r="I156" s="87" t="s">
        <v>45</v>
      </c>
      <c r="J156" s="94">
        <v>0</v>
      </c>
    </row>
    <row r="157" spans="1:10" s="34" customFormat="1" x14ac:dyDescent="0.2">
      <c r="A157" s="84" t="s">
        <v>90</v>
      </c>
      <c r="B157" s="85"/>
      <c r="C157" s="85"/>
      <c r="D157" s="86" t="s">
        <v>49</v>
      </c>
      <c r="E157" s="86" t="s">
        <v>36</v>
      </c>
      <c r="F157" s="86" t="s">
        <v>146</v>
      </c>
      <c r="G157" s="86" t="s">
        <v>97</v>
      </c>
      <c r="H157" s="86" t="s">
        <v>91</v>
      </c>
      <c r="I157" s="87" t="s">
        <v>45</v>
      </c>
      <c r="J157" s="94">
        <v>0</v>
      </c>
    </row>
    <row r="158" spans="1:10" s="34" customFormat="1" x14ac:dyDescent="0.2">
      <c r="A158" s="84" t="s">
        <v>92</v>
      </c>
      <c r="B158" s="85"/>
      <c r="C158" s="85"/>
      <c r="D158" s="86" t="s">
        <v>49</v>
      </c>
      <c r="E158" s="86" t="s">
        <v>36</v>
      </c>
      <c r="F158" s="86" t="s">
        <v>146</v>
      </c>
      <c r="G158" s="86" t="s">
        <v>97</v>
      </c>
      <c r="H158" s="86" t="s">
        <v>93</v>
      </c>
      <c r="I158" s="87" t="s">
        <v>45</v>
      </c>
      <c r="J158" s="94">
        <v>0</v>
      </c>
    </row>
    <row r="159" spans="1:10" s="34" customFormat="1" x14ac:dyDescent="0.2">
      <c r="A159" s="79" t="s">
        <v>46</v>
      </c>
      <c r="B159" s="80"/>
      <c r="C159" s="80"/>
      <c r="D159" s="81" t="s">
        <v>49</v>
      </c>
      <c r="E159" s="81" t="s">
        <v>36</v>
      </c>
      <c r="F159" s="81" t="s">
        <v>146</v>
      </c>
      <c r="G159" s="81" t="s">
        <v>97</v>
      </c>
      <c r="H159" s="81" t="s">
        <v>47</v>
      </c>
      <c r="I159" s="82" t="s">
        <v>47</v>
      </c>
      <c r="J159" s="83">
        <f>J154</f>
        <v>0</v>
      </c>
    </row>
    <row r="160" spans="1:10" s="34" customFormat="1" x14ac:dyDescent="0.2">
      <c r="A160" s="79" t="s">
        <v>152</v>
      </c>
      <c r="B160" s="80"/>
      <c r="C160" s="80"/>
      <c r="D160" s="81" t="s">
        <v>109</v>
      </c>
      <c r="E160" s="81"/>
      <c r="F160" s="81"/>
      <c r="G160" s="81"/>
      <c r="H160" s="81"/>
      <c r="I160" s="82"/>
      <c r="J160" s="83">
        <f>J161</f>
        <v>0</v>
      </c>
    </row>
    <row r="161" spans="1:10" s="34" customFormat="1" ht="12.75" customHeight="1" x14ac:dyDescent="0.2">
      <c r="A161" s="79" t="s">
        <v>152</v>
      </c>
      <c r="B161" s="80"/>
      <c r="C161" s="80"/>
      <c r="D161" s="81" t="s">
        <v>109</v>
      </c>
      <c r="E161" s="81" t="s">
        <v>36</v>
      </c>
      <c r="F161" s="81"/>
      <c r="G161" s="81"/>
      <c r="H161" s="81"/>
      <c r="I161" s="82"/>
      <c r="J161" s="83">
        <f>J162+J166</f>
        <v>0</v>
      </c>
    </row>
    <row r="162" spans="1:10" s="34" customFormat="1" ht="25.5" customHeight="1" x14ac:dyDescent="0.2">
      <c r="A162" s="101" t="s">
        <v>153</v>
      </c>
      <c r="B162" s="102"/>
      <c r="C162" s="102"/>
      <c r="D162" s="81" t="s">
        <v>109</v>
      </c>
      <c r="E162" s="81" t="s">
        <v>36</v>
      </c>
      <c r="F162" s="81" t="s">
        <v>154</v>
      </c>
      <c r="G162" s="81"/>
      <c r="H162" s="81"/>
      <c r="I162" s="82"/>
      <c r="J162" s="83">
        <f>J165</f>
        <v>0</v>
      </c>
    </row>
    <row r="163" spans="1:10" s="34" customFormat="1" ht="25.5" customHeight="1" x14ac:dyDescent="0.2">
      <c r="A163" s="84" t="s">
        <v>155</v>
      </c>
      <c r="B163" s="85"/>
      <c r="C163" s="85"/>
      <c r="D163" s="86" t="s">
        <v>109</v>
      </c>
      <c r="E163" s="86" t="s">
        <v>36</v>
      </c>
      <c r="F163" s="86" t="s">
        <v>154</v>
      </c>
      <c r="G163" s="86" t="s">
        <v>141</v>
      </c>
      <c r="H163" s="86"/>
      <c r="I163" s="87"/>
      <c r="J163" s="83">
        <f>_05010540535900412310+0</f>
        <v>0</v>
      </c>
    </row>
    <row r="164" spans="1:10" s="34" customFormat="1" ht="25.5" customHeight="1" x14ac:dyDescent="0.2">
      <c r="A164" s="84" t="s">
        <v>90</v>
      </c>
      <c r="B164" s="85"/>
      <c r="C164" s="85"/>
      <c r="D164" s="86" t="s">
        <v>109</v>
      </c>
      <c r="E164" s="86" t="s">
        <v>36</v>
      </c>
      <c r="F164" s="86" t="s">
        <v>154</v>
      </c>
      <c r="G164" s="86" t="s">
        <v>141</v>
      </c>
      <c r="H164" s="86" t="s">
        <v>91</v>
      </c>
      <c r="I164" s="87" t="s">
        <v>45</v>
      </c>
      <c r="J164" s="94">
        <v>0</v>
      </c>
    </row>
    <row r="165" spans="1:10" s="34" customFormat="1" x14ac:dyDescent="0.2">
      <c r="A165" s="79" t="s">
        <v>46</v>
      </c>
      <c r="B165" s="80"/>
      <c r="C165" s="80"/>
      <c r="D165" s="81" t="s">
        <v>109</v>
      </c>
      <c r="E165" s="81" t="s">
        <v>36</v>
      </c>
      <c r="F165" s="81" t="s">
        <v>154</v>
      </c>
      <c r="G165" s="81" t="s">
        <v>141</v>
      </c>
      <c r="H165" s="81" t="s">
        <v>47</v>
      </c>
      <c r="I165" s="82" t="s">
        <v>47</v>
      </c>
      <c r="J165" s="83">
        <f>J163</f>
        <v>0</v>
      </c>
    </row>
    <row r="166" spans="1:10" s="34" customFormat="1" ht="25.5" customHeight="1" x14ac:dyDescent="0.2">
      <c r="A166" s="101" t="s">
        <v>153</v>
      </c>
      <c r="B166" s="102"/>
      <c r="C166" s="102"/>
      <c r="D166" s="81" t="s">
        <v>109</v>
      </c>
      <c r="E166" s="81" t="s">
        <v>36</v>
      </c>
      <c r="F166" s="81" t="s">
        <v>156</v>
      </c>
      <c r="G166" s="81"/>
      <c r="H166" s="81"/>
      <c r="I166" s="82"/>
      <c r="J166" s="83">
        <f>J169</f>
        <v>0</v>
      </c>
    </row>
    <row r="167" spans="1:10" s="34" customFormat="1" ht="25.5" customHeight="1" x14ac:dyDescent="0.2">
      <c r="A167" s="84" t="s">
        <v>155</v>
      </c>
      <c r="B167" s="85"/>
      <c r="C167" s="85"/>
      <c r="D167" s="86" t="s">
        <v>109</v>
      </c>
      <c r="E167" s="86" t="s">
        <v>36</v>
      </c>
      <c r="F167" s="86" t="s">
        <v>156</v>
      </c>
      <c r="G167" s="86" t="s">
        <v>141</v>
      </c>
      <c r="H167" s="86"/>
      <c r="I167" s="87"/>
      <c r="J167" s="83">
        <f>_05010540592501412310+0</f>
        <v>0</v>
      </c>
    </row>
    <row r="168" spans="1:10" s="34" customFormat="1" ht="25.5" customHeight="1" x14ac:dyDescent="0.2">
      <c r="A168" s="84" t="s">
        <v>90</v>
      </c>
      <c r="B168" s="85"/>
      <c r="C168" s="85"/>
      <c r="D168" s="86" t="s">
        <v>109</v>
      </c>
      <c r="E168" s="86" t="s">
        <v>36</v>
      </c>
      <c r="F168" s="86" t="s">
        <v>156</v>
      </c>
      <c r="G168" s="86" t="s">
        <v>141</v>
      </c>
      <c r="H168" s="86" t="s">
        <v>91</v>
      </c>
      <c r="I168" s="87" t="s">
        <v>45</v>
      </c>
      <c r="J168" s="94">
        <v>0</v>
      </c>
    </row>
    <row r="169" spans="1:10" s="34" customFormat="1" x14ac:dyDescent="0.2">
      <c r="A169" s="79" t="s">
        <v>46</v>
      </c>
      <c r="B169" s="80"/>
      <c r="C169" s="80"/>
      <c r="D169" s="81" t="s">
        <v>109</v>
      </c>
      <c r="E169" s="81" t="s">
        <v>36</v>
      </c>
      <c r="F169" s="81" t="s">
        <v>156</v>
      </c>
      <c r="G169" s="81" t="s">
        <v>141</v>
      </c>
      <c r="H169" s="81" t="s">
        <v>47</v>
      </c>
      <c r="I169" s="82" t="s">
        <v>47</v>
      </c>
      <c r="J169" s="83">
        <f>J167</f>
        <v>0</v>
      </c>
    </row>
    <row r="170" spans="1:10" s="34" customFormat="1" x14ac:dyDescent="0.2">
      <c r="A170" s="79" t="s">
        <v>157</v>
      </c>
      <c r="B170" s="80"/>
      <c r="C170" s="80"/>
      <c r="D170" s="81" t="s">
        <v>158</v>
      </c>
      <c r="E170" s="81"/>
      <c r="F170" s="81"/>
      <c r="G170" s="81"/>
      <c r="H170" s="81"/>
      <c r="I170" s="82"/>
      <c r="J170" s="83">
        <f>J171</f>
        <v>9676.7999999999993</v>
      </c>
    </row>
    <row r="171" spans="1:10" s="34" customFormat="1" x14ac:dyDescent="0.2">
      <c r="A171" s="79" t="s">
        <v>159</v>
      </c>
      <c r="B171" s="80"/>
      <c r="C171" s="80"/>
      <c r="D171" s="81" t="s">
        <v>158</v>
      </c>
      <c r="E171" s="81" t="s">
        <v>109</v>
      </c>
      <c r="F171" s="81"/>
      <c r="G171" s="81"/>
      <c r="H171" s="81"/>
      <c r="I171" s="82"/>
      <c r="J171" s="83">
        <f>J172</f>
        <v>9676.7999999999993</v>
      </c>
    </row>
    <row r="172" spans="1:10" s="34" customFormat="1" ht="25.5" customHeight="1" x14ac:dyDescent="0.2">
      <c r="A172" s="79" t="s">
        <v>160</v>
      </c>
      <c r="B172" s="80"/>
      <c r="C172" s="80"/>
      <c r="D172" s="81" t="s">
        <v>158</v>
      </c>
      <c r="E172" s="81" t="s">
        <v>109</v>
      </c>
      <c r="F172" s="81" t="s">
        <v>161</v>
      </c>
      <c r="G172" s="81"/>
      <c r="H172" s="81"/>
      <c r="I172" s="82"/>
      <c r="J172" s="83">
        <f>J175</f>
        <v>9676.7999999999993</v>
      </c>
    </row>
    <row r="173" spans="1:10" s="34" customFormat="1" ht="25.5" customHeight="1" x14ac:dyDescent="0.2">
      <c r="A173" s="84" t="s">
        <v>96</v>
      </c>
      <c r="B173" s="85"/>
      <c r="C173" s="85"/>
      <c r="D173" s="86" t="s">
        <v>158</v>
      </c>
      <c r="E173" s="86" t="s">
        <v>109</v>
      </c>
      <c r="F173" s="86" t="s">
        <v>161</v>
      </c>
      <c r="G173" s="86" t="s">
        <v>97</v>
      </c>
      <c r="H173" s="86"/>
      <c r="I173" s="87"/>
      <c r="J173" s="83">
        <f>_07059190092040244226+0</f>
        <v>9676.7999999999993</v>
      </c>
    </row>
    <row r="174" spans="1:10" s="34" customFormat="1" ht="25.5" customHeight="1" x14ac:dyDescent="0.2">
      <c r="A174" s="84" t="s">
        <v>88</v>
      </c>
      <c r="B174" s="85"/>
      <c r="C174" s="85"/>
      <c r="D174" s="86" t="s">
        <v>158</v>
      </c>
      <c r="E174" s="86" t="s">
        <v>109</v>
      </c>
      <c r="F174" s="86" t="s">
        <v>161</v>
      </c>
      <c r="G174" s="86" t="s">
        <v>97</v>
      </c>
      <c r="H174" s="86" t="s">
        <v>89</v>
      </c>
      <c r="I174" s="87" t="s">
        <v>45</v>
      </c>
      <c r="J174" s="94">
        <v>9676.7999999999993</v>
      </c>
    </row>
    <row r="175" spans="1:10" s="34" customFormat="1" x14ac:dyDescent="0.2">
      <c r="A175" s="79" t="s">
        <v>46</v>
      </c>
      <c r="B175" s="80"/>
      <c r="C175" s="80"/>
      <c r="D175" s="81" t="s">
        <v>158</v>
      </c>
      <c r="E175" s="81" t="s">
        <v>109</v>
      </c>
      <c r="F175" s="81" t="s">
        <v>161</v>
      </c>
      <c r="G175" s="81" t="s">
        <v>97</v>
      </c>
      <c r="H175" s="81" t="s">
        <v>47</v>
      </c>
      <c r="I175" s="82" t="s">
        <v>47</v>
      </c>
      <c r="J175" s="83">
        <f>J173</f>
        <v>9676.7999999999993</v>
      </c>
    </row>
    <row r="176" spans="1:10" s="34" customFormat="1" x14ac:dyDescent="0.2">
      <c r="A176" s="79" t="s">
        <v>162</v>
      </c>
      <c r="B176" s="80"/>
      <c r="C176" s="80"/>
      <c r="D176" s="81" t="s">
        <v>163</v>
      </c>
      <c r="E176" s="81"/>
      <c r="F176" s="81"/>
      <c r="G176" s="81"/>
      <c r="H176" s="81"/>
      <c r="I176" s="82"/>
      <c r="J176" s="83">
        <f>J177</f>
        <v>0</v>
      </c>
    </row>
    <row r="177" spans="1:10" s="34" customFormat="1" x14ac:dyDescent="0.2">
      <c r="A177" s="79" t="s">
        <v>164</v>
      </c>
      <c r="B177" s="80"/>
      <c r="C177" s="80"/>
      <c r="D177" s="81" t="s">
        <v>163</v>
      </c>
      <c r="E177" s="81" t="s">
        <v>109</v>
      </c>
      <c r="F177" s="81"/>
      <c r="G177" s="81"/>
      <c r="H177" s="81"/>
      <c r="I177" s="82"/>
      <c r="J177" s="83">
        <f>J178+J182+J186</f>
        <v>0</v>
      </c>
    </row>
    <row r="178" spans="1:10" s="34" customFormat="1" ht="25.5" customHeight="1" x14ac:dyDescent="0.2">
      <c r="A178" s="79" t="s">
        <v>165</v>
      </c>
      <c r="B178" s="80"/>
      <c r="C178" s="80"/>
      <c r="D178" s="81" t="s">
        <v>163</v>
      </c>
      <c r="E178" s="81" t="s">
        <v>109</v>
      </c>
      <c r="F178" s="81" t="s">
        <v>166</v>
      </c>
      <c r="G178" s="81"/>
      <c r="H178" s="81"/>
      <c r="I178" s="82"/>
      <c r="J178" s="83">
        <v>0</v>
      </c>
    </row>
    <row r="179" spans="1:10" s="34" customFormat="1" ht="25.5" customHeight="1" x14ac:dyDescent="0.2">
      <c r="A179" s="84" t="s">
        <v>167</v>
      </c>
      <c r="B179" s="85"/>
      <c r="C179" s="85"/>
      <c r="D179" s="86" t="s">
        <v>163</v>
      </c>
      <c r="E179" s="86" t="s">
        <v>109</v>
      </c>
      <c r="F179" s="86" t="s">
        <v>166</v>
      </c>
      <c r="G179" s="86" t="s">
        <v>168</v>
      </c>
      <c r="H179" s="86"/>
      <c r="I179" s="87"/>
      <c r="J179" s="83">
        <v>0</v>
      </c>
    </row>
    <row r="180" spans="1:10" s="34" customFormat="1" ht="25.5" customHeight="1" x14ac:dyDescent="0.2">
      <c r="A180" s="84" t="s">
        <v>169</v>
      </c>
      <c r="B180" s="85"/>
      <c r="C180" s="85"/>
      <c r="D180" s="86" t="s">
        <v>163</v>
      </c>
      <c r="E180" s="86" t="s">
        <v>109</v>
      </c>
      <c r="F180" s="86" t="s">
        <v>166</v>
      </c>
      <c r="G180" s="86" t="s">
        <v>168</v>
      </c>
      <c r="H180" s="86" t="s">
        <v>170</v>
      </c>
      <c r="I180" s="87" t="s">
        <v>45</v>
      </c>
      <c r="J180" s="94">
        <v>0</v>
      </c>
    </row>
    <row r="181" spans="1:10" s="34" customFormat="1" x14ac:dyDescent="0.2">
      <c r="A181" s="79" t="s">
        <v>46</v>
      </c>
      <c r="B181" s="80"/>
      <c r="C181" s="80"/>
      <c r="D181" s="81" t="s">
        <v>163</v>
      </c>
      <c r="E181" s="81" t="s">
        <v>109</v>
      </c>
      <c r="F181" s="81" t="s">
        <v>166</v>
      </c>
      <c r="G181" s="81" t="s">
        <v>168</v>
      </c>
      <c r="H181" s="81" t="s">
        <v>47</v>
      </c>
      <c r="I181" s="82" t="s">
        <v>47</v>
      </c>
      <c r="J181" s="83">
        <v>0</v>
      </c>
    </row>
    <row r="182" spans="1:10" s="34" customFormat="1" ht="39.75" customHeight="1" x14ac:dyDescent="0.2">
      <c r="A182" s="79" t="s">
        <v>171</v>
      </c>
      <c r="B182" s="80"/>
      <c r="C182" s="80"/>
      <c r="D182" s="81" t="s">
        <v>163</v>
      </c>
      <c r="E182" s="81" t="s">
        <v>109</v>
      </c>
      <c r="F182" s="81" t="s">
        <v>172</v>
      </c>
      <c r="G182" s="81"/>
      <c r="H182" s="81"/>
      <c r="I182" s="82"/>
      <c r="J182" s="83">
        <v>0</v>
      </c>
    </row>
    <row r="183" spans="1:10" s="34" customFormat="1" ht="25.5" customHeight="1" x14ac:dyDescent="0.2">
      <c r="A183" s="84" t="s">
        <v>167</v>
      </c>
      <c r="B183" s="85"/>
      <c r="C183" s="85"/>
      <c r="D183" s="86" t="s">
        <v>163</v>
      </c>
      <c r="E183" s="86" t="s">
        <v>109</v>
      </c>
      <c r="F183" s="86" t="s">
        <v>172</v>
      </c>
      <c r="G183" s="86" t="s">
        <v>168</v>
      </c>
      <c r="H183" s="86"/>
      <c r="I183" s="87"/>
      <c r="J183" s="83">
        <v>0</v>
      </c>
    </row>
    <row r="184" spans="1:10" s="34" customFormat="1" ht="25.5" customHeight="1" x14ac:dyDescent="0.2">
      <c r="A184" s="84" t="s">
        <v>169</v>
      </c>
      <c r="B184" s="85"/>
      <c r="C184" s="85"/>
      <c r="D184" s="86" t="s">
        <v>163</v>
      </c>
      <c r="E184" s="86" t="s">
        <v>109</v>
      </c>
      <c r="F184" s="86" t="s">
        <v>172</v>
      </c>
      <c r="G184" s="86" t="s">
        <v>168</v>
      </c>
      <c r="H184" s="86" t="s">
        <v>170</v>
      </c>
      <c r="I184" s="87" t="s">
        <v>45</v>
      </c>
      <c r="J184" s="94">
        <v>0</v>
      </c>
    </row>
    <row r="185" spans="1:10" s="34" customFormat="1" x14ac:dyDescent="0.2">
      <c r="A185" s="79" t="s">
        <v>46</v>
      </c>
      <c r="B185" s="80"/>
      <c r="C185" s="80"/>
      <c r="D185" s="81" t="s">
        <v>163</v>
      </c>
      <c r="E185" s="81" t="s">
        <v>109</v>
      </c>
      <c r="F185" s="81" t="s">
        <v>166</v>
      </c>
      <c r="G185" s="81" t="s">
        <v>168</v>
      </c>
      <c r="H185" s="81" t="s">
        <v>47</v>
      </c>
      <c r="I185" s="82" t="s">
        <v>47</v>
      </c>
      <c r="J185" s="83">
        <v>0</v>
      </c>
    </row>
    <row r="186" spans="1:10" s="34" customFormat="1" ht="30.75" customHeight="1" x14ac:dyDescent="0.2">
      <c r="A186" s="101" t="s">
        <v>140</v>
      </c>
      <c r="B186" s="102"/>
      <c r="C186" s="102"/>
      <c r="D186" s="103" t="s">
        <v>163</v>
      </c>
      <c r="E186" s="103" t="s">
        <v>109</v>
      </c>
      <c r="F186" s="103" t="s">
        <v>139</v>
      </c>
      <c r="G186" s="103" t="s">
        <v>144</v>
      </c>
      <c r="H186" s="103"/>
      <c r="I186" s="104"/>
      <c r="J186" s="105">
        <f>_09059190094009414226+_09059190094009414310</f>
        <v>0</v>
      </c>
    </row>
    <row r="187" spans="1:10" s="34" customFormat="1" x14ac:dyDescent="0.2">
      <c r="A187" s="84" t="s">
        <v>88</v>
      </c>
      <c r="B187" s="85"/>
      <c r="C187" s="85"/>
      <c r="D187" s="86" t="s">
        <v>163</v>
      </c>
      <c r="E187" s="86" t="s">
        <v>109</v>
      </c>
      <c r="F187" s="86" t="s">
        <v>139</v>
      </c>
      <c r="G187" s="86" t="s">
        <v>144</v>
      </c>
      <c r="H187" s="86" t="s">
        <v>89</v>
      </c>
      <c r="I187" s="87" t="s">
        <v>45</v>
      </c>
      <c r="J187" s="94">
        <v>0</v>
      </c>
    </row>
    <row r="188" spans="1:10" s="34" customFormat="1" x14ac:dyDescent="0.2">
      <c r="A188" s="84" t="s">
        <v>90</v>
      </c>
      <c r="B188" s="85"/>
      <c r="C188" s="85"/>
      <c r="D188" s="86" t="s">
        <v>163</v>
      </c>
      <c r="E188" s="86" t="s">
        <v>109</v>
      </c>
      <c r="F188" s="86" t="s">
        <v>139</v>
      </c>
      <c r="G188" s="86" t="s">
        <v>144</v>
      </c>
      <c r="H188" s="86" t="s">
        <v>91</v>
      </c>
      <c r="I188" s="87" t="s">
        <v>45</v>
      </c>
      <c r="J188" s="94">
        <v>0</v>
      </c>
    </row>
    <row r="189" spans="1:10" s="34" customFormat="1" x14ac:dyDescent="0.2">
      <c r="A189" s="79" t="s">
        <v>46</v>
      </c>
      <c r="B189" s="80"/>
      <c r="C189" s="80"/>
      <c r="D189" s="81" t="s">
        <v>163</v>
      </c>
      <c r="E189" s="81" t="s">
        <v>109</v>
      </c>
      <c r="F189" s="81" t="s">
        <v>139</v>
      </c>
      <c r="G189" s="81" t="s">
        <v>144</v>
      </c>
      <c r="H189" s="81" t="s">
        <v>47</v>
      </c>
      <c r="I189" s="82" t="s">
        <v>47</v>
      </c>
      <c r="J189" s="83">
        <f>J186</f>
        <v>0</v>
      </c>
    </row>
    <row r="190" spans="1:10" s="35" customFormat="1" x14ac:dyDescent="0.2">
      <c r="A190" s="79" t="s">
        <v>173</v>
      </c>
      <c r="B190" s="80"/>
      <c r="C190" s="80"/>
      <c r="D190" s="81" t="s">
        <v>174</v>
      </c>
      <c r="E190" s="81"/>
      <c r="F190" s="81"/>
      <c r="G190" s="81"/>
      <c r="H190" s="81"/>
      <c r="I190" s="82"/>
      <c r="J190" s="83">
        <f>J191+J207</f>
        <v>0</v>
      </c>
    </row>
    <row r="191" spans="1:10" s="35" customFormat="1" x14ac:dyDescent="0.2">
      <c r="A191" s="79" t="s">
        <v>175</v>
      </c>
      <c r="B191" s="80"/>
      <c r="C191" s="80"/>
      <c r="D191" s="81" t="s">
        <v>174</v>
      </c>
      <c r="E191" s="81" t="s">
        <v>36</v>
      </c>
      <c r="F191" s="81"/>
      <c r="G191" s="81"/>
      <c r="H191" s="81"/>
      <c r="I191" s="82"/>
      <c r="J191" s="83">
        <f>J192+J199+J203</f>
        <v>0</v>
      </c>
    </row>
    <row r="192" spans="1:10" s="35" customFormat="1" ht="39.75" customHeight="1" x14ac:dyDescent="0.2">
      <c r="A192" s="79" t="s">
        <v>176</v>
      </c>
      <c r="B192" s="80"/>
      <c r="C192" s="80"/>
      <c r="D192" s="81" t="s">
        <v>174</v>
      </c>
      <c r="E192" s="81" t="s">
        <v>36</v>
      </c>
      <c r="F192" s="81" t="s">
        <v>177</v>
      </c>
      <c r="G192" s="81"/>
      <c r="H192" s="81"/>
      <c r="I192" s="82"/>
      <c r="J192" s="83">
        <f>J193+J196</f>
        <v>0</v>
      </c>
    </row>
    <row r="193" spans="1:10" s="35" customFormat="1" ht="25.5" customHeight="1" x14ac:dyDescent="0.2">
      <c r="A193" s="84" t="s">
        <v>96</v>
      </c>
      <c r="B193" s="85"/>
      <c r="C193" s="85"/>
      <c r="D193" s="86" t="s">
        <v>174</v>
      </c>
      <c r="E193" s="86" t="s">
        <v>36</v>
      </c>
      <c r="F193" s="86" t="s">
        <v>177</v>
      </c>
      <c r="G193" s="86" t="s">
        <v>97</v>
      </c>
      <c r="H193" s="86"/>
      <c r="I193" s="87"/>
      <c r="J193" s="83">
        <f>_10017100030010244226+0</f>
        <v>0</v>
      </c>
    </row>
    <row r="194" spans="1:10" s="35" customFormat="1" ht="25.5" customHeight="1" x14ac:dyDescent="0.2">
      <c r="A194" s="84" t="s">
        <v>88</v>
      </c>
      <c r="B194" s="85"/>
      <c r="C194" s="85"/>
      <c r="D194" s="86" t="s">
        <v>174</v>
      </c>
      <c r="E194" s="86" t="s">
        <v>36</v>
      </c>
      <c r="F194" s="86" t="s">
        <v>177</v>
      </c>
      <c r="G194" s="86" t="s">
        <v>97</v>
      </c>
      <c r="H194" s="86" t="s">
        <v>89</v>
      </c>
      <c r="I194" s="87" t="s">
        <v>45</v>
      </c>
      <c r="J194" s="94">
        <v>0</v>
      </c>
    </row>
    <row r="195" spans="1:10" s="35" customFormat="1" x14ac:dyDescent="0.2">
      <c r="A195" s="79" t="s">
        <v>46</v>
      </c>
      <c r="B195" s="80"/>
      <c r="C195" s="80"/>
      <c r="D195" s="81" t="s">
        <v>174</v>
      </c>
      <c r="E195" s="81" t="s">
        <v>36</v>
      </c>
      <c r="F195" s="81" t="s">
        <v>177</v>
      </c>
      <c r="G195" s="81" t="s">
        <v>97</v>
      </c>
      <c r="H195" s="81" t="s">
        <v>47</v>
      </c>
      <c r="I195" s="82" t="s">
        <v>47</v>
      </c>
      <c r="J195" s="83">
        <f>J193</f>
        <v>0</v>
      </c>
    </row>
    <row r="196" spans="1:10" s="35" customFormat="1" ht="25.5" customHeight="1" x14ac:dyDescent="0.2">
      <c r="A196" s="84" t="s">
        <v>178</v>
      </c>
      <c r="B196" s="85"/>
      <c r="C196" s="85"/>
      <c r="D196" s="86" t="s">
        <v>174</v>
      </c>
      <c r="E196" s="86" t="s">
        <v>36</v>
      </c>
      <c r="F196" s="86" t="s">
        <v>177</v>
      </c>
      <c r="G196" s="86" t="s">
        <v>179</v>
      </c>
      <c r="H196" s="86"/>
      <c r="I196" s="87"/>
      <c r="J196" s="83">
        <f>_10017100030010312263+0</f>
        <v>0</v>
      </c>
    </row>
    <row r="197" spans="1:10" s="35" customFormat="1" ht="25.5" customHeight="1" x14ac:dyDescent="0.2">
      <c r="A197" s="84" t="s">
        <v>119</v>
      </c>
      <c r="B197" s="85"/>
      <c r="C197" s="85"/>
      <c r="D197" s="86" t="s">
        <v>174</v>
      </c>
      <c r="E197" s="86" t="s">
        <v>36</v>
      </c>
      <c r="F197" s="86" t="s">
        <v>177</v>
      </c>
      <c r="G197" s="86" t="s">
        <v>179</v>
      </c>
      <c r="H197" s="86" t="s">
        <v>120</v>
      </c>
      <c r="I197" s="87" t="s">
        <v>45</v>
      </c>
      <c r="J197" s="94">
        <v>0</v>
      </c>
    </row>
    <row r="198" spans="1:10" s="35" customFormat="1" x14ac:dyDescent="0.2">
      <c r="A198" s="79" t="s">
        <v>46</v>
      </c>
      <c r="B198" s="80"/>
      <c r="C198" s="80"/>
      <c r="D198" s="81" t="s">
        <v>174</v>
      </c>
      <c r="E198" s="81" t="s">
        <v>36</v>
      </c>
      <c r="F198" s="81" t="s">
        <v>177</v>
      </c>
      <c r="G198" s="81" t="s">
        <v>179</v>
      </c>
      <c r="H198" s="81" t="s">
        <v>47</v>
      </c>
      <c r="I198" s="82" t="s">
        <v>47</v>
      </c>
      <c r="J198" s="83">
        <f>J196</f>
        <v>0</v>
      </c>
    </row>
    <row r="199" spans="1:10" s="35" customFormat="1" ht="40.5" customHeight="1" x14ac:dyDescent="0.2">
      <c r="A199" s="79" t="s">
        <v>176</v>
      </c>
      <c r="B199" s="80"/>
      <c r="C199" s="80"/>
      <c r="D199" s="81" t="s">
        <v>174</v>
      </c>
      <c r="E199" s="81" t="s">
        <v>36</v>
      </c>
      <c r="F199" s="81" t="s">
        <v>180</v>
      </c>
      <c r="G199" s="81"/>
      <c r="H199" s="81"/>
      <c r="I199" s="82"/>
      <c r="J199" s="83">
        <f>J200</f>
        <v>0</v>
      </c>
    </row>
    <row r="200" spans="1:10" s="35" customFormat="1" ht="25.5" customHeight="1" x14ac:dyDescent="0.2">
      <c r="A200" s="84" t="s">
        <v>178</v>
      </c>
      <c r="B200" s="85"/>
      <c r="C200" s="85"/>
      <c r="D200" s="86" t="s">
        <v>174</v>
      </c>
      <c r="E200" s="86" t="s">
        <v>36</v>
      </c>
      <c r="F200" s="86" t="s">
        <v>180</v>
      </c>
      <c r="G200" s="86" t="s">
        <v>179</v>
      </c>
      <c r="H200" s="86"/>
      <c r="I200" s="87"/>
      <c r="J200" s="83">
        <f>_10017100031200312263+0</f>
        <v>0</v>
      </c>
    </row>
    <row r="201" spans="1:10" s="35" customFormat="1" ht="25.5" customHeight="1" x14ac:dyDescent="0.2">
      <c r="A201" s="84" t="s">
        <v>119</v>
      </c>
      <c r="B201" s="85"/>
      <c r="C201" s="85"/>
      <c r="D201" s="86" t="s">
        <v>174</v>
      </c>
      <c r="E201" s="86" t="s">
        <v>36</v>
      </c>
      <c r="F201" s="86" t="s">
        <v>180</v>
      </c>
      <c r="G201" s="86" t="s">
        <v>179</v>
      </c>
      <c r="H201" s="86" t="s">
        <v>120</v>
      </c>
      <c r="I201" s="87" t="s">
        <v>45</v>
      </c>
      <c r="J201" s="94">
        <v>0</v>
      </c>
    </row>
    <row r="202" spans="1:10" s="35" customFormat="1" x14ac:dyDescent="0.2">
      <c r="A202" s="79" t="s">
        <v>46</v>
      </c>
      <c r="B202" s="80"/>
      <c r="C202" s="80"/>
      <c r="D202" s="81" t="s">
        <v>174</v>
      </c>
      <c r="E202" s="81" t="s">
        <v>36</v>
      </c>
      <c r="F202" s="81" t="s">
        <v>180</v>
      </c>
      <c r="G202" s="81" t="s">
        <v>97</v>
      </c>
      <c r="H202" s="81" t="s">
        <v>47</v>
      </c>
      <c r="I202" s="82" t="s">
        <v>47</v>
      </c>
      <c r="J202" s="83">
        <f>J200</f>
        <v>0</v>
      </c>
    </row>
    <row r="203" spans="1:10" s="35" customFormat="1" ht="40.5" customHeight="1" x14ac:dyDescent="0.2">
      <c r="A203" s="79" t="s">
        <v>181</v>
      </c>
      <c r="B203" s="80"/>
      <c r="C203" s="80"/>
      <c r="D203" s="81" t="s">
        <v>174</v>
      </c>
      <c r="E203" s="81" t="s">
        <v>36</v>
      </c>
      <c r="F203" s="81" t="s">
        <v>182</v>
      </c>
      <c r="G203" s="81"/>
      <c r="H203" s="81"/>
      <c r="I203" s="82"/>
      <c r="J203" s="83">
        <f>J204</f>
        <v>0</v>
      </c>
    </row>
    <row r="204" spans="1:10" s="35" customFormat="1" ht="25.5" customHeight="1" x14ac:dyDescent="0.2">
      <c r="A204" s="84" t="s">
        <v>178</v>
      </c>
      <c r="B204" s="85"/>
      <c r="C204" s="85"/>
      <c r="D204" s="86" t="s">
        <v>174</v>
      </c>
      <c r="E204" s="86" t="s">
        <v>36</v>
      </c>
      <c r="F204" s="86" t="s">
        <v>182</v>
      </c>
      <c r="G204" s="86" t="s">
        <v>179</v>
      </c>
      <c r="H204" s="86"/>
      <c r="I204" s="87"/>
      <c r="J204" s="83">
        <f>_10019190030340312263+0</f>
        <v>0</v>
      </c>
    </row>
    <row r="205" spans="1:10" s="35" customFormat="1" ht="25.5" customHeight="1" x14ac:dyDescent="0.2">
      <c r="A205" s="84" t="s">
        <v>119</v>
      </c>
      <c r="B205" s="85"/>
      <c r="C205" s="85"/>
      <c r="D205" s="86" t="s">
        <v>174</v>
      </c>
      <c r="E205" s="86" t="s">
        <v>36</v>
      </c>
      <c r="F205" s="86" t="s">
        <v>182</v>
      </c>
      <c r="G205" s="86" t="s">
        <v>179</v>
      </c>
      <c r="H205" s="86" t="s">
        <v>120</v>
      </c>
      <c r="I205" s="87" t="s">
        <v>45</v>
      </c>
      <c r="J205" s="94">
        <v>0</v>
      </c>
    </row>
    <row r="206" spans="1:10" s="35" customFormat="1" x14ac:dyDescent="0.2">
      <c r="A206" s="79" t="s">
        <v>46</v>
      </c>
      <c r="B206" s="80"/>
      <c r="C206" s="80"/>
      <c r="D206" s="81" t="s">
        <v>174</v>
      </c>
      <c r="E206" s="81" t="s">
        <v>36</v>
      </c>
      <c r="F206" s="81" t="s">
        <v>180</v>
      </c>
      <c r="G206" s="81" t="s">
        <v>97</v>
      </c>
      <c r="H206" s="81" t="s">
        <v>47</v>
      </c>
      <c r="I206" s="82" t="s">
        <v>47</v>
      </c>
      <c r="J206" s="83">
        <f>J204</f>
        <v>0</v>
      </c>
    </row>
    <row r="207" spans="1:10" s="35" customFormat="1" x14ac:dyDescent="0.2">
      <c r="A207" s="79" t="s">
        <v>183</v>
      </c>
      <c r="B207" s="80"/>
      <c r="C207" s="80"/>
      <c r="D207" s="81" t="s">
        <v>174</v>
      </c>
      <c r="E207" s="81" t="s">
        <v>49</v>
      </c>
      <c r="F207" s="81"/>
      <c r="G207" s="81"/>
      <c r="H207" s="81"/>
      <c r="I207" s="82"/>
      <c r="J207" s="83">
        <f>J208+J212+J216+J220+J224+J228+J232+J236+J240+J244+J248+J252+J256</f>
        <v>0</v>
      </c>
    </row>
    <row r="208" spans="1:10" s="35" customFormat="1" ht="84" customHeight="1" x14ac:dyDescent="0.2">
      <c r="A208" s="79" t="s">
        <v>184</v>
      </c>
      <c r="B208" s="80"/>
      <c r="C208" s="80"/>
      <c r="D208" s="81" t="s">
        <v>174</v>
      </c>
      <c r="E208" s="81" t="s">
        <v>49</v>
      </c>
      <c r="F208" s="81" t="s">
        <v>185</v>
      </c>
      <c r="G208" s="81"/>
      <c r="H208" s="81"/>
      <c r="I208" s="82"/>
      <c r="J208" s="83">
        <f>J211</f>
        <v>0</v>
      </c>
    </row>
    <row r="209" spans="1:10" s="35" customFormat="1" ht="25.5" customHeight="1" x14ac:dyDescent="0.2">
      <c r="A209" s="84" t="s">
        <v>186</v>
      </c>
      <c r="B209" s="85"/>
      <c r="C209" s="85"/>
      <c r="D209" s="86" t="s">
        <v>174</v>
      </c>
      <c r="E209" s="86" t="s">
        <v>49</v>
      </c>
      <c r="F209" s="86" t="s">
        <v>185</v>
      </c>
      <c r="G209" s="86" t="s">
        <v>187</v>
      </c>
      <c r="H209" s="86"/>
      <c r="I209" s="87"/>
      <c r="J209" s="83">
        <f>_10030310130040313263+0</f>
        <v>0</v>
      </c>
    </row>
    <row r="210" spans="1:10" s="35" customFormat="1" ht="25.5" customHeight="1" x14ac:dyDescent="0.2">
      <c r="A210" s="84" t="s">
        <v>119</v>
      </c>
      <c r="B210" s="85"/>
      <c r="C210" s="85"/>
      <c r="D210" s="86" t="s">
        <v>174</v>
      </c>
      <c r="E210" s="86" t="s">
        <v>49</v>
      </c>
      <c r="F210" s="86" t="s">
        <v>185</v>
      </c>
      <c r="G210" s="86" t="s">
        <v>187</v>
      </c>
      <c r="H210" s="86" t="s">
        <v>120</v>
      </c>
      <c r="I210" s="87" t="s">
        <v>45</v>
      </c>
      <c r="J210" s="94">
        <v>0</v>
      </c>
    </row>
    <row r="211" spans="1:10" s="35" customFormat="1" x14ac:dyDescent="0.2">
      <c r="A211" s="79" t="s">
        <v>46</v>
      </c>
      <c r="B211" s="80"/>
      <c r="C211" s="80"/>
      <c r="D211" s="81" t="s">
        <v>174</v>
      </c>
      <c r="E211" s="81" t="s">
        <v>49</v>
      </c>
      <c r="F211" s="81" t="s">
        <v>185</v>
      </c>
      <c r="G211" s="81" t="s">
        <v>187</v>
      </c>
      <c r="H211" s="81" t="s">
        <v>47</v>
      </c>
      <c r="I211" s="82" t="s">
        <v>47</v>
      </c>
      <c r="J211" s="83">
        <f>J209</f>
        <v>0</v>
      </c>
    </row>
    <row r="212" spans="1:10" s="35" customFormat="1" ht="109.5" customHeight="1" x14ac:dyDescent="0.2">
      <c r="A212" s="79" t="s">
        <v>188</v>
      </c>
      <c r="B212" s="80"/>
      <c r="C212" s="80"/>
      <c r="D212" s="81" t="s">
        <v>174</v>
      </c>
      <c r="E212" s="81" t="s">
        <v>49</v>
      </c>
      <c r="F212" s="81" t="s">
        <v>189</v>
      </c>
      <c r="G212" s="81"/>
      <c r="H212" s="81"/>
      <c r="I212" s="82"/>
      <c r="J212" s="83">
        <f>J215</f>
        <v>0</v>
      </c>
    </row>
    <row r="213" spans="1:10" s="35" customFormat="1" ht="25.5" customHeight="1" x14ac:dyDescent="0.2">
      <c r="A213" s="84" t="s">
        <v>186</v>
      </c>
      <c r="B213" s="85"/>
      <c r="C213" s="85"/>
      <c r="D213" s="86" t="s">
        <v>174</v>
      </c>
      <c r="E213" s="86" t="s">
        <v>49</v>
      </c>
      <c r="F213" s="86" t="s">
        <v>189</v>
      </c>
      <c r="G213" s="86" t="s">
        <v>187</v>
      </c>
      <c r="H213" s="86"/>
      <c r="I213" s="87"/>
      <c r="J213" s="83">
        <f>_10030310130050313263+0</f>
        <v>0</v>
      </c>
    </row>
    <row r="214" spans="1:10" s="35" customFormat="1" ht="25.5" customHeight="1" x14ac:dyDescent="0.2">
      <c r="A214" s="84" t="s">
        <v>119</v>
      </c>
      <c r="B214" s="85"/>
      <c r="C214" s="85"/>
      <c r="D214" s="86" t="s">
        <v>174</v>
      </c>
      <c r="E214" s="86" t="s">
        <v>49</v>
      </c>
      <c r="F214" s="86" t="s">
        <v>189</v>
      </c>
      <c r="G214" s="86" t="s">
        <v>187</v>
      </c>
      <c r="H214" s="86" t="s">
        <v>120</v>
      </c>
      <c r="I214" s="87" t="s">
        <v>45</v>
      </c>
      <c r="J214" s="94">
        <v>0</v>
      </c>
    </row>
    <row r="215" spans="1:10" s="35" customFormat="1" x14ac:dyDescent="0.2">
      <c r="A215" s="79" t="s">
        <v>46</v>
      </c>
      <c r="B215" s="80"/>
      <c r="C215" s="80"/>
      <c r="D215" s="81" t="s">
        <v>174</v>
      </c>
      <c r="E215" s="81" t="s">
        <v>49</v>
      </c>
      <c r="F215" s="81" t="s">
        <v>189</v>
      </c>
      <c r="G215" s="81" t="s">
        <v>187</v>
      </c>
      <c r="H215" s="81" t="s">
        <v>47</v>
      </c>
      <c r="I215" s="82" t="s">
        <v>47</v>
      </c>
      <c r="J215" s="83">
        <f>J213</f>
        <v>0</v>
      </c>
    </row>
    <row r="216" spans="1:10" s="35" customFormat="1" ht="52.5" customHeight="1" x14ac:dyDescent="0.2">
      <c r="A216" s="79" t="s">
        <v>190</v>
      </c>
      <c r="B216" s="80"/>
      <c r="C216" s="80"/>
      <c r="D216" s="81" t="s">
        <v>174</v>
      </c>
      <c r="E216" s="81" t="s">
        <v>49</v>
      </c>
      <c r="F216" s="81" t="s">
        <v>191</v>
      </c>
      <c r="G216" s="81"/>
      <c r="H216" s="81"/>
      <c r="I216" s="82"/>
      <c r="J216" s="83">
        <f>J219</f>
        <v>0</v>
      </c>
    </row>
    <row r="217" spans="1:10" s="35" customFormat="1" ht="25.5" customHeight="1" x14ac:dyDescent="0.2">
      <c r="A217" s="84" t="s">
        <v>186</v>
      </c>
      <c r="B217" s="85"/>
      <c r="C217" s="85"/>
      <c r="D217" s="86" t="s">
        <v>174</v>
      </c>
      <c r="E217" s="86" t="s">
        <v>49</v>
      </c>
      <c r="F217" s="86" t="s">
        <v>191</v>
      </c>
      <c r="G217" s="86" t="s">
        <v>187</v>
      </c>
      <c r="H217" s="86"/>
      <c r="I217" s="87"/>
      <c r="J217" s="83">
        <f>_10030310430350313263+0</f>
        <v>0</v>
      </c>
    </row>
    <row r="218" spans="1:10" s="35" customFormat="1" ht="25.5" customHeight="1" x14ac:dyDescent="0.2">
      <c r="A218" s="84" t="s">
        <v>119</v>
      </c>
      <c r="B218" s="85"/>
      <c r="C218" s="85"/>
      <c r="D218" s="86" t="s">
        <v>174</v>
      </c>
      <c r="E218" s="86" t="s">
        <v>49</v>
      </c>
      <c r="F218" s="86" t="s">
        <v>191</v>
      </c>
      <c r="G218" s="86" t="s">
        <v>187</v>
      </c>
      <c r="H218" s="86" t="s">
        <v>120</v>
      </c>
      <c r="I218" s="87" t="s">
        <v>45</v>
      </c>
      <c r="J218" s="94">
        <v>0</v>
      </c>
    </row>
    <row r="219" spans="1:10" s="35" customFormat="1" x14ac:dyDescent="0.2">
      <c r="A219" s="79" t="s">
        <v>46</v>
      </c>
      <c r="B219" s="80"/>
      <c r="C219" s="80"/>
      <c r="D219" s="81" t="s">
        <v>174</v>
      </c>
      <c r="E219" s="81" t="s">
        <v>49</v>
      </c>
      <c r="F219" s="81" t="s">
        <v>191</v>
      </c>
      <c r="G219" s="81" t="s">
        <v>187</v>
      </c>
      <c r="H219" s="81" t="s">
        <v>47</v>
      </c>
      <c r="I219" s="82" t="s">
        <v>47</v>
      </c>
      <c r="J219" s="83">
        <f>J217</f>
        <v>0</v>
      </c>
    </row>
    <row r="220" spans="1:10" s="35" customFormat="1" ht="52.5" customHeight="1" x14ac:dyDescent="0.2">
      <c r="A220" s="79" t="s">
        <v>192</v>
      </c>
      <c r="B220" s="80"/>
      <c r="C220" s="80"/>
      <c r="D220" s="81" t="s">
        <v>174</v>
      </c>
      <c r="E220" s="81" t="s">
        <v>49</v>
      </c>
      <c r="F220" s="81" t="s">
        <v>193</v>
      </c>
      <c r="G220" s="81"/>
      <c r="H220" s="81"/>
      <c r="I220" s="82"/>
      <c r="J220" s="83">
        <f>J223</f>
        <v>0</v>
      </c>
    </row>
    <row r="221" spans="1:10" s="35" customFormat="1" ht="25.5" customHeight="1" x14ac:dyDescent="0.2">
      <c r="A221" s="84" t="s">
        <v>186</v>
      </c>
      <c r="B221" s="85"/>
      <c r="C221" s="85"/>
      <c r="D221" s="86" t="s">
        <v>174</v>
      </c>
      <c r="E221" s="86" t="s">
        <v>49</v>
      </c>
      <c r="F221" s="86" t="s">
        <v>193</v>
      </c>
      <c r="G221" s="86" t="s">
        <v>187</v>
      </c>
      <c r="H221" s="86"/>
      <c r="I221" s="87"/>
      <c r="J221" s="83">
        <f>_10030310530360313263+0</f>
        <v>0</v>
      </c>
    </row>
    <row r="222" spans="1:10" s="35" customFormat="1" ht="25.5" customHeight="1" x14ac:dyDescent="0.2">
      <c r="A222" s="84" t="s">
        <v>119</v>
      </c>
      <c r="B222" s="85"/>
      <c r="C222" s="85"/>
      <c r="D222" s="86" t="s">
        <v>174</v>
      </c>
      <c r="E222" s="86" t="s">
        <v>49</v>
      </c>
      <c r="F222" s="86" t="s">
        <v>193</v>
      </c>
      <c r="G222" s="86" t="s">
        <v>187</v>
      </c>
      <c r="H222" s="86" t="s">
        <v>120</v>
      </c>
      <c r="I222" s="87" t="s">
        <v>45</v>
      </c>
      <c r="J222" s="94">
        <v>0</v>
      </c>
    </row>
    <row r="223" spans="1:10" s="35" customFormat="1" x14ac:dyDescent="0.2">
      <c r="A223" s="79" t="s">
        <v>46</v>
      </c>
      <c r="B223" s="80"/>
      <c r="C223" s="80"/>
      <c r="D223" s="81" t="s">
        <v>174</v>
      </c>
      <c r="E223" s="81" t="s">
        <v>49</v>
      </c>
      <c r="F223" s="81" t="s">
        <v>193</v>
      </c>
      <c r="G223" s="81" t="s">
        <v>187</v>
      </c>
      <c r="H223" s="81" t="s">
        <v>47</v>
      </c>
      <c r="I223" s="82" t="s">
        <v>47</v>
      </c>
      <c r="J223" s="83">
        <f>J221</f>
        <v>0</v>
      </c>
    </row>
    <row r="224" spans="1:10" s="35" customFormat="1" ht="78" customHeight="1" x14ac:dyDescent="0.2">
      <c r="A224" s="79" t="s">
        <v>194</v>
      </c>
      <c r="B224" s="80"/>
      <c r="C224" s="80"/>
      <c r="D224" s="81" t="s">
        <v>174</v>
      </c>
      <c r="E224" s="81" t="s">
        <v>49</v>
      </c>
      <c r="F224" s="81" t="s">
        <v>195</v>
      </c>
      <c r="G224" s="81"/>
      <c r="H224" s="81"/>
      <c r="I224" s="82"/>
      <c r="J224" s="83">
        <f>J227</f>
        <v>0</v>
      </c>
    </row>
    <row r="225" spans="1:10" s="35" customFormat="1" ht="25.5" customHeight="1" x14ac:dyDescent="0.2">
      <c r="A225" s="84" t="s">
        <v>186</v>
      </c>
      <c r="B225" s="85"/>
      <c r="C225" s="85"/>
      <c r="D225" s="86" t="s">
        <v>174</v>
      </c>
      <c r="E225" s="86" t="s">
        <v>49</v>
      </c>
      <c r="F225" s="86" t="s">
        <v>195</v>
      </c>
      <c r="G225" s="86" t="s">
        <v>187</v>
      </c>
      <c r="H225" s="86"/>
      <c r="I225" s="87"/>
      <c r="J225" s="83">
        <f>_10030311431080313263+0</f>
        <v>0</v>
      </c>
    </row>
    <row r="226" spans="1:10" s="35" customFormat="1" ht="25.5" customHeight="1" x14ac:dyDescent="0.2">
      <c r="A226" s="84" t="s">
        <v>119</v>
      </c>
      <c r="B226" s="85"/>
      <c r="C226" s="85"/>
      <c r="D226" s="86" t="s">
        <v>174</v>
      </c>
      <c r="E226" s="86" t="s">
        <v>49</v>
      </c>
      <c r="F226" s="86" t="s">
        <v>195</v>
      </c>
      <c r="G226" s="86" t="s">
        <v>187</v>
      </c>
      <c r="H226" s="86" t="s">
        <v>120</v>
      </c>
      <c r="I226" s="87" t="s">
        <v>45</v>
      </c>
      <c r="J226" s="94">
        <v>0</v>
      </c>
    </row>
    <row r="227" spans="1:10" s="35" customFormat="1" x14ac:dyDescent="0.2">
      <c r="A227" s="79" t="s">
        <v>46</v>
      </c>
      <c r="B227" s="80"/>
      <c r="C227" s="80"/>
      <c r="D227" s="81" t="s">
        <v>174</v>
      </c>
      <c r="E227" s="81" t="s">
        <v>49</v>
      </c>
      <c r="F227" s="81" t="s">
        <v>195</v>
      </c>
      <c r="G227" s="81" t="s">
        <v>187</v>
      </c>
      <c r="H227" s="81" t="s">
        <v>47</v>
      </c>
      <c r="I227" s="82" t="s">
        <v>47</v>
      </c>
      <c r="J227" s="83">
        <f>J225</f>
        <v>0</v>
      </c>
    </row>
    <row r="228" spans="1:10" s="35" customFormat="1" ht="29.25" customHeight="1" x14ac:dyDescent="0.2">
      <c r="A228" s="79" t="s">
        <v>196</v>
      </c>
      <c r="B228" s="80"/>
      <c r="C228" s="80"/>
      <c r="D228" s="81" t="s">
        <v>174</v>
      </c>
      <c r="E228" s="81" t="s">
        <v>49</v>
      </c>
      <c r="F228" s="81" t="s">
        <v>197</v>
      </c>
      <c r="G228" s="81"/>
      <c r="H228" s="81"/>
      <c r="I228" s="82"/>
      <c r="J228" s="83">
        <f>J231</f>
        <v>0</v>
      </c>
    </row>
    <row r="229" spans="1:10" s="35" customFormat="1" ht="25.5" customHeight="1" x14ac:dyDescent="0.2">
      <c r="A229" s="84" t="s">
        <v>186</v>
      </c>
      <c r="B229" s="85"/>
      <c r="C229" s="85"/>
      <c r="D229" s="86" t="s">
        <v>174</v>
      </c>
      <c r="E229" s="86" t="s">
        <v>49</v>
      </c>
      <c r="F229" s="86" t="s">
        <v>197</v>
      </c>
      <c r="G229" s="86" t="s">
        <v>187</v>
      </c>
      <c r="H229" s="86"/>
      <c r="I229" s="87"/>
      <c r="J229" s="83">
        <f>_10030311530170313263+0</f>
        <v>0</v>
      </c>
    </row>
    <row r="230" spans="1:10" s="35" customFormat="1" ht="25.5" customHeight="1" x14ac:dyDescent="0.2">
      <c r="A230" s="84" t="s">
        <v>119</v>
      </c>
      <c r="B230" s="85"/>
      <c r="C230" s="85"/>
      <c r="D230" s="86" t="s">
        <v>174</v>
      </c>
      <c r="E230" s="86" t="s">
        <v>49</v>
      </c>
      <c r="F230" s="86" t="s">
        <v>197</v>
      </c>
      <c r="G230" s="86" t="s">
        <v>187</v>
      </c>
      <c r="H230" s="86" t="s">
        <v>120</v>
      </c>
      <c r="I230" s="87" t="s">
        <v>45</v>
      </c>
      <c r="J230" s="94">
        <v>0</v>
      </c>
    </row>
    <row r="231" spans="1:10" s="35" customFormat="1" x14ac:dyDescent="0.2">
      <c r="A231" s="79" t="s">
        <v>46</v>
      </c>
      <c r="B231" s="80"/>
      <c r="C231" s="80"/>
      <c r="D231" s="81" t="s">
        <v>174</v>
      </c>
      <c r="E231" s="81" t="s">
        <v>49</v>
      </c>
      <c r="F231" s="81" t="s">
        <v>197</v>
      </c>
      <c r="G231" s="81" t="s">
        <v>187</v>
      </c>
      <c r="H231" s="81" t="s">
        <v>47</v>
      </c>
      <c r="I231" s="82" t="s">
        <v>47</v>
      </c>
      <c r="J231" s="83">
        <f>J229</f>
        <v>0</v>
      </c>
    </row>
    <row r="232" spans="1:10" s="35" customFormat="1" ht="39.75" customHeight="1" x14ac:dyDescent="0.2">
      <c r="A232" s="79" t="s">
        <v>198</v>
      </c>
      <c r="B232" s="80"/>
      <c r="C232" s="80"/>
      <c r="D232" s="81" t="s">
        <v>174</v>
      </c>
      <c r="E232" s="81" t="s">
        <v>49</v>
      </c>
      <c r="F232" s="81" t="s">
        <v>199</v>
      </c>
      <c r="G232" s="81"/>
      <c r="H232" s="81"/>
      <c r="I232" s="82"/>
      <c r="J232" s="83">
        <f>J235</f>
        <v>0</v>
      </c>
    </row>
    <row r="233" spans="1:10" s="35" customFormat="1" ht="25.5" customHeight="1" x14ac:dyDescent="0.2">
      <c r="A233" s="84" t="s">
        <v>117</v>
      </c>
      <c r="B233" s="85"/>
      <c r="C233" s="85"/>
      <c r="D233" s="86" t="s">
        <v>174</v>
      </c>
      <c r="E233" s="86" t="s">
        <v>49</v>
      </c>
      <c r="F233" s="86" t="s">
        <v>199</v>
      </c>
      <c r="G233" s="86" t="s">
        <v>118</v>
      </c>
      <c r="H233" s="86"/>
      <c r="I233" s="87"/>
      <c r="J233" s="83">
        <f>_10030311593981321263+0</f>
        <v>0</v>
      </c>
    </row>
    <row r="234" spans="1:10" s="35" customFormat="1" ht="25.5" customHeight="1" x14ac:dyDescent="0.2">
      <c r="A234" s="84" t="s">
        <v>119</v>
      </c>
      <c r="B234" s="85"/>
      <c r="C234" s="85"/>
      <c r="D234" s="86" t="s">
        <v>174</v>
      </c>
      <c r="E234" s="86" t="s">
        <v>49</v>
      </c>
      <c r="F234" s="86" t="s">
        <v>199</v>
      </c>
      <c r="G234" s="86" t="s">
        <v>118</v>
      </c>
      <c r="H234" s="86" t="s">
        <v>120</v>
      </c>
      <c r="I234" s="87" t="s">
        <v>45</v>
      </c>
      <c r="J234" s="94">
        <v>0</v>
      </c>
    </row>
    <row r="235" spans="1:10" s="35" customFormat="1" x14ac:dyDescent="0.2">
      <c r="A235" s="79" t="s">
        <v>46</v>
      </c>
      <c r="B235" s="80"/>
      <c r="C235" s="80"/>
      <c r="D235" s="81" t="s">
        <v>174</v>
      </c>
      <c r="E235" s="81" t="s">
        <v>49</v>
      </c>
      <c r="F235" s="81" t="s">
        <v>199</v>
      </c>
      <c r="G235" s="81" t="s">
        <v>118</v>
      </c>
      <c r="H235" s="81" t="s">
        <v>47</v>
      </c>
      <c r="I235" s="82" t="s">
        <v>47</v>
      </c>
      <c r="J235" s="83">
        <f>J233</f>
        <v>0</v>
      </c>
    </row>
    <row r="236" spans="1:10" s="35" customFormat="1" ht="91.5" customHeight="1" x14ac:dyDescent="0.2">
      <c r="A236" s="79" t="s">
        <v>200</v>
      </c>
      <c r="B236" s="80"/>
      <c r="C236" s="80"/>
      <c r="D236" s="81" t="s">
        <v>174</v>
      </c>
      <c r="E236" s="81" t="s">
        <v>49</v>
      </c>
      <c r="F236" s="81" t="s">
        <v>201</v>
      </c>
      <c r="G236" s="81"/>
      <c r="H236" s="81"/>
      <c r="I236" s="82"/>
      <c r="J236" s="83">
        <f>J239</f>
        <v>0</v>
      </c>
    </row>
    <row r="237" spans="1:10" s="35" customFormat="1" ht="25.5" customHeight="1" x14ac:dyDescent="0.2">
      <c r="A237" s="84" t="s">
        <v>186</v>
      </c>
      <c r="B237" s="85"/>
      <c r="C237" s="85"/>
      <c r="D237" s="86" t="s">
        <v>174</v>
      </c>
      <c r="E237" s="86" t="s">
        <v>49</v>
      </c>
      <c r="F237" s="86" t="s">
        <v>201</v>
      </c>
      <c r="G237" s="86" t="s">
        <v>187</v>
      </c>
      <c r="H237" s="86"/>
      <c r="I237" s="87"/>
      <c r="J237" s="83">
        <f>_10030311630240313263+0</f>
        <v>0</v>
      </c>
    </row>
    <row r="238" spans="1:10" s="35" customFormat="1" ht="25.5" customHeight="1" x14ac:dyDescent="0.2">
      <c r="A238" s="84" t="s">
        <v>119</v>
      </c>
      <c r="B238" s="85"/>
      <c r="C238" s="85"/>
      <c r="D238" s="86" t="s">
        <v>174</v>
      </c>
      <c r="E238" s="86" t="s">
        <v>49</v>
      </c>
      <c r="F238" s="86" t="s">
        <v>201</v>
      </c>
      <c r="G238" s="86" t="s">
        <v>187</v>
      </c>
      <c r="H238" s="86" t="s">
        <v>120</v>
      </c>
      <c r="I238" s="87" t="s">
        <v>45</v>
      </c>
      <c r="J238" s="94">
        <v>0</v>
      </c>
    </row>
    <row r="239" spans="1:10" s="35" customFormat="1" x14ac:dyDescent="0.2">
      <c r="A239" s="79" t="s">
        <v>46</v>
      </c>
      <c r="B239" s="80"/>
      <c r="C239" s="80"/>
      <c r="D239" s="81" t="s">
        <v>174</v>
      </c>
      <c r="E239" s="81" t="s">
        <v>49</v>
      </c>
      <c r="F239" s="81" t="s">
        <v>201</v>
      </c>
      <c r="G239" s="81" t="s">
        <v>187</v>
      </c>
      <c r="H239" s="81" t="s">
        <v>47</v>
      </c>
      <c r="I239" s="82" t="s">
        <v>47</v>
      </c>
      <c r="J239" s="83">
        <f>J237</f>
        <v>0</v>
      </c>
    </row>
    <row r="240" spans="1:10" s="35" customFormat="1" ht="24.75" customHeight="1" x14ac:dyDescent="0.2">
      <c r="A240" s="79" t="s">
        <v>202</v>
      </c>
      <c r="B240" s="80"/>
      <c r="C240" s="80"/>
      <c r="D240" s="81" t="s">
        <v>174</v>
      </c>
      <c r="E240" s="81" t="s">
        <v>49</v>
      </c>
      <c r="F240" s="81" t="s">
        <v>203</v>
      </c>
      <c r="G240" s="81"/>
      <c r="H240" s="81"/>
      <c r="I240" s="82"/>
      <c r="J240" s="83">
        <f>J243</f>
        <v>0</v>
      </c>
    </row>
    <row r="241" spans="1:10" s="35" customFormat="1" ht="25.5" customHeight="1" x14ac:dyDescent="0.2">
      <c r="A241" s="84" t="s">
        <v>186</v>
      </c>
      <c r="B241" s="85"/>
      <c r="C241" s="85"/>
      <c r="D241" s="86" t="s">
        <v>174</v>
      </c>
      <c r="E241" s="86" t="s">
        <v>49</v>
      </c>
      <c r="F241" s="86" t="s">
        <v>203</v>
      </c>
      <c r="G241" s="86" t="s">
        <v>187</v>
      </c>
      <c r="H241" s="86"/>
      <c r="I241" s="87"/>
      <c r="J241" s="83">
        <f>_10030311830390313263+0</f>
        <v>0</v>
      </c>
    </row>
    <row r="242" spans="1:10" s="35" customFormat="1" ht="25.5" customHeight="1" x14ac:dyDescent="0.2">
      <c r="A242" s="84" t="s">
        <v>119</v>
      </c>
      <c r="B242" s="85"/>
      <c r="C242" s="85"/>
      <c r="D242" s="86" t="s">
        <v>174</v>
      </c>
      <c r="E242" s="86" t="s">
        <v>49</v>
      </c>
      <c r="F242" s="86" t="s">
        <v>203</v>
      </c>
      <c r="G242" s="86" t="s">
        <v>187</v>
      </c>
      <c r="H242" s="86" t="s">
        <v>120</v>
      </c>
      <c r="I242" s="87" t="s">
        <v>45</v>
      </c>
      <c r="J242" s="94">
        <v>0</v>
      </c>
    </row>
    <row r="243" spans="1:10" s="35" customFormat="1" x14ac:dyDescent="0.2">
      <c r="A243" s="79" t="s">
        <v>46</v>
      </c>
      <c r="B243" s="80"/>
      <c r="C243" s="80"/>
      <c r="D243" s="81" t="s">
        <v>174</v>
      </c>
      <c r="E243" s="81" t="s">
        <v>49</v>
      </c>
      <c r="F243" s="81" t="s">
        <v>203</v>
      </c>
      <c r="G243" s="81" t="s">
        <v>187</v>
      </c>
      <c r="H243" s="81" t="s">
        <v>47</v>
      </c>
      <c r="I243" s="82" t="s">
        <v>47</v>
      </c>
      <c r="J243" s="83">
        <f>J241</f>
        <v>0</v>
      </c>
    </row>
    <row r="244" spans="1:10" s="35" customFormat="1" ht="24.75" customHeight="1" x14ac:dyDescent="0.2">
      <c r="A244" s="79" t="s">
        <v>204</v>
      </c>
      <c r="B244" s="80"/>
      <c r="C244" s="80"/>
      <c r="D244" s="81" t="s">
        <v>174</v>
      </c>
      <c r="E244" s="81" t="s">
        <v>49</v>
      </c>
      <c r="F244" s="81" t="s">
        <v>205</v>
      </c>
      <c r="G244" s="81"/>
      <c r="H244" s="81"/>
      <c r="I244" s="82"/>
      <c r="J244" s="83">
        <f>J247</f>
        <v>0</v>
      </c>
    </row>
    <row r="245" spans="1:10" s="35" customFormat="1" ht="25.5" customHeight="1" x14ac:dyDescent="0.2">
      <c r="A245" s="84" t="s">
        <v>186</v>
      </c>
      <c r="B245" s="85"/>
      <c r="C245" s="85"/>
      <c r="D245" s="86" t="s">
        <v>174</v>
      </c>
      <c r="E245" s="86" t="s">
        <v>49</v>
      </c>
      <c r="F245" s="86" t="s">
        <v>205</v>
      </c>
      <c r="G245" s="86" t="s">
        <v>187</v>
      </c>
      <c r="H245" s="86"/>
      <c r="I245" s="87"/>
      <c r="J245" s="83">
        <f>_10030311930190313263+0</f>
        <v>0</v>
      </c>
    </row>
    <row r="246" spans="1:10" s="35" customFormat="1" ht="25.5" customHeight="1" x14ac:dyDescent="0.2">
      <c r="A246" s="84" t="s">
        <v>119</v>
      </c>
      <c r="B246" s="85"/>
      <c r="C246" s="85"/>
      <c r="D246" s="86" t="s">
        <v>174</v>
      </c>
      <c r="E246" s="86" t="s">
        <v>49</v>
      </c>
      <c r="F246" s="86" t="s">
        <v>205</v>
      </c>
      <c r="G246" s="86" t="s">
        <v>187</v>
      </c>
      <c r="H246" s="86" t="s">
        <v>120</v>
      </c>
      <c r="I246" s="87" t="s">
        <v>45</v>
      </c>
      <c r="J246" s="94">
        <v>0</v>
      </c>
    </row>
    <row r="247" spans="1:10" s="35" customFormat="1" x14ac:dyDescent="0.2">
      <c r="A247" s="79" t="s">
        <v>46</v>
      </c>
      <c r="B247" s="80"/>
      <c r="C247" s="80"/>
      <c r="D247" s="81" t="s">
        <v>174</v>
      </c>
      <c r="E247" s="81" t="s">
        <v>49</v>
      </c>
      <c r="F247" s="81" t="s">
        <v>205</v>
      </c>
      <c r="G247" s="81" t="s">
        <v>187</v>
      </c>
      <c r="H247" s="81" t="s">
        <v>47</v>
      </c>
      <c r="I247" s="82" t="s">
        <v>47</v>
      </c>
      <c r="J247" s="83">
        <f>J245</f>
        <v>0</v>
      </c>
    </row>
    <row r="248" spans="1:10" s="35" customFormat="1" ht="25.5" customHeight="1" x14ac:dyDescent="0.2">
      <c r="A248" s="79" t="s">
        <v>206</v>
      </c>
      <c r="B248" s="80"/>
      <c r="C248" s="80"/>
      <c r="D248" s="81" t="s">
        <v>174</v>
      </c>
      <c r="E248" s="81" t="s">
        <v>49</v>
      </c>
      <c r="F248" s="81" t="s">
        <v>207</v>
      </c>
      <c r="G248" s="81"/>
      <c r="H248" s="81"/>
      <c r="I248" s="82"/>
      <c r="J248" s="83">
        <f>J251</f>
        <v>0</v>
      </c>
    </row>
    <row r="249" spans="1:10" s="35" customFormat="1" ht="25.5" customHeight="1" x14ac:dyDescent="0.2">
      <c r="A249" s="84" t="s">
        <v>186</v>
      </c>
      <c r="B249" s="85"/>
      <c r="C249" s="85"/>
      <c r="D249" s="86" t="s">
        <v>174</v>
      </c>
      <c r="E249" s="86" t="s">
        <v>49</v>
      </c>
      <c r="F249" s="86" t="s">
        <v>207</v>
      </c>
      <c r="G249" s="86" t="s">
        <v>187</v>
      </c>
      <c r="H249" s="86"/>
      <c r="I249" s="87"/>
      <c r="J249" s="83">
        <f>_10030330330410313263+0</f>
        <v>0</v>
      </c>
    </row>
    <row r="250" spans="1:10" s="35" customFormat="1" ht="25.5" customHeight="1" x14ac:dyDescent="0.2">
      <c r="A250" s="84" t="s">
        <v>119</v>
      </c>
      <c r="B250" s="85"/>
      <c r="C250" s="85"/>
      <c r="D250" s="86" t="s">
        <v>174</v>
      </c>
      <c r="E250" s="86" t="s">
        <v>49</v>
      </c>
      <c r="F250" s="86" t="s">
        <v>207</v>
      </c>
      <c r="G250" s="86" t="s">
        <v>187</v>
      </c>
      <c r="H250" s="86" t="s">
        <v>120</v>
      </c>
      <c r="I250" s="87" t="s">
        <v>45</v>
      </c>
      <c r="J250" s="94">
        <v>0</v>
      </c>
    </row>
    <row r="251" spans="1:10" s="35" customFormat="1" x14ac:dyDescent="0.2">
      <c r="A251" s="79" t="s">
        <v>46</v>
      </c>
      <c r="B251" s="80"/>
      <c r="C251" s="80"/>
      <c r="D251" s="81" t="s">
        <v>174</v>
      </c>
      <c r="E251" s="81" t="s">
        <v>49</v>
      </c>
      <c r="F251" s="81" t="s">
        <v>207</v>
      </c>
      <c r="G251" s="81" t="s">
        <v>187</v>
      </c>
      <c r="H251" s="81" t="s">
        <v>47</v>
      </c>
      <c r="I251" s="82" t="s">
        <v>47</v>
      </c>
      <c r="J251" s="83">
        <f>J249</f>
        <v>0</v>
      </c>
    </row>
    <row r="252" spans="1:10" s="35" customFormat="1" ht="51" customHeight="1" x14ac:dyDescent="0.2">
      <c r="A252" s="79" t="s">
        <v>208</v>
      </c>
      <c r="B252" s="80"/>
      <c r="C252" s="80"/>
      <c r="D252" s="81" t="s">
        <v>174</v>
      </c>
      <c r="E252" s="81" t="s">
        <v>49</v>
      </c>
      <c r="F252" s="81" t="s">
        <v>209</v>
      </c>
      <c r="G252" s="81"/>
      <c r="H252" s="81"/>
      <c r="I252" s="82"/>
      <c r="J252" s="83">
        <f>J255</f>
        <v>0</v>
      </c>
    </row>
    <row r="253" spans="1:10" s="35" customFormat="1" ht="38.25" customHeight="1" x14ac:dyDescent="0.2">
      <c r="A253" s="79" t="s">
        <v>117</v>
      </c>
      <c r="B253" s="80"/>
      <c r="C253" s="80"/>
      <c r="D253" s="81" t="s">
        <v>174</v>
      </c>
      <c r="E253" s="81" t="s">
        <v>49</v>
      </c>
      <c r="F253" s="81" t="s">
        <v>209</v>
      </c>
      <c r="G253" s="81" t="s">
        <v>118</v>
      </c>
      <c r="H253" s="81"/>
      <c r="I253" s="82"/>
      <c r="J253" s="83">
        <f>_10030330393977321263+0</f>
        <v>0</v>
      </c>
    </row>
    <row r="254" spans="1:10" s="35" customFormat="1" ht="25.5" customHeight="1" x14ac:dyDescent="0.2">
      <c r="A254" s="84" t="s">
        <v>119</v>
      </c>
      <c r="B254" s="85"/>
      <c r="C254" s="85"/>
      <c r="D254" s="86" t="s">
        <v>174</v>
      </c>
      <c r="E254" s="86" t="s">
        <v>49</v>
      </c>
      <c r="F254" s="86" t="s">
        <v>209</v>
      </c>
      <c r="G254" s="86" t="s">
        <v>118</v>
      </c>
      <c r="H254" s="86" t="s">
        <v>120</v>
      </c>
      <c r="I254" s="87" t="s">
        <v>45</v>
      </c>
      <c r="J254" s="94">
        <v>0</v>
      </c>
    </row>
    <row r="255" spans="1:10" s="35" customFormat="1" ht="13.5" customHeight="1" x14ac:dyDescent="0.2">
      <c r="A255" s="101" t="s">
        <v>46</v>
      </c>
      <c r="B255" s="102"/>
      <c r="C255" s="102"/>
      <c r="D255" s="106" t="s">
        <v>174</v>
      </c>
      <c r="E255" s="106" t="s">
        <v>49</v>
      </c>
      <c r="F255" s="106" t="s">
        <v>209</v>
      </c>
      <c r="G255" s="106" t="s">
        <v>118</v>
      </c>
      <c r="H255" s="106" t="s">
        <v>47</v>
      </c>
      <c r="I255" s="107" t="s">
        <v>47</v>
      </c>
      <c r="J255" s="108">
        <f>J253</f>
        <v>0</v>
      </c>
    </row>
    <row r="256" spans="1:10" s="35" customFormat="1" ht="25.5" customHeight="1" x14ac:dyDescent="0.2">
      <c r="A256" s="89" t="s">
        <v>206</v>
      </c>
      <c r="B256" s="90"/>
      <c r="C256" s="90"/>
      <c r="D256" s="91" t="s">
        <v>174</v>
      </c>
      <c r="E256" s="91" t="s">
        <v>49</v>
      </c>
      <c r="F256" s="91" t="s">
        <v>210</v>
      </c>
      <c r="G256" s="91"/>
      <c r="H256" s="91"/>
      <c r="I256" s="92"/>
      <c r="J256" s="109">
        <f>J259</f>
        <v>0</v>
      </c>
    </row>
    <row r="257" spans="1:10" s="35" customFormat="1" ht="25.5" customHeight="1" x14ac:dyDescent="0.2">
      <c r="A257" s="84" t="s">
        <v>211</v>
      </c>
      <c r="B257" s="85"/>
      <c r="C257" s="85"/>
      <c r="D257" s="86" t="s">
        <v>174</v>
      </c>
      <c r="E257" s="86" t="s">
        <v>49</v>
      </c>
      <c r="F257" s="86" t="s">
        <v>210</v>
      </c>
      <c r="G257" s="86" t="s">
        <v>212</v>
      </c>
      <c r="H257" s="86"/>
      <c r="I257" s="87"/>
      <c r="J257" s="83">
        <f>_10030540535890322262+0</f>
        <v>0</v>
      </c>
    </row>
    <row r="258" spans="1:10" s="35" customFormat="1" ht="25.5" customHeight="1" x14ac:dyDescent="0.2">
      <c r="A258" s="84" t="s">
        <v>213</v>
      </c>
      <c r="B258" s="85"/>
      <c r="C258" s="85"/>
      <c r="D258" s="86" t="s">
        <v>174</v>
      </c>
      <c r="E258" s="86" t="s">
        <v>49</v>
      </c>
      <c r="F258" s="86" t="s">
        <v>210</v>
      </c>
      <c r="G258" s="86" t="s">
        <v>212</v>
      </c>
      <c r="H258" s="86" t="s">
        <v>76</v>
      </c>
      <c r="I258" s="87" t="s">
        <v>45</v>
      </c>
      <c r="J258" s="94">
        <v>0</v>
      </c>
    </row>
    <row r="259" spans="1:10" s="35" customFormat="1" ht="13.5" customHeight="1" thickBot="1" x14ac:dyDescent="0.25">
      <c r="A259" s="110" t="s">
        <v>46</v>
      </c>
      <c r="B259" s="111"/>
      <c r="C259" s="111"/>
      <c r="D259" s="112" t="s">
        <v>174</v>
      </c>
      <c r="E259" s="112" t="s">
        <v>49</v>
      </c>
      <c r="F259" s="112" t="s">
        <v>210</v>
      </c>
      <c r="G259" s="112" t="s">
        <v>212</v>
      </c>
      <c r="H259" s="112" t="s">
        <v>47</v>
      </c>
      <c r="I259" s="113" t="s">
        <v>47</v>
      </c>
      <c r="J259" s="114">
        <f>J257</f>
        <v>0</v>
      </c>
    </row>
    <row r="260" spans="1:10" s="30" customFormat="1" ht="19.5" customHeight="1" x14ac:dyDescent="0.2">
      <c r="A260" s="115"/>
      <c r="B260" s="115"/>
      <c r="C260" s="115"/>
      <c r="D260" s="115"/>
      <c r="E260" s="115"/>
      <c r="F260" s="115"/>
      <c r="G260" s="116" t="s">
        <v>214</v>
      </c>
      <c r="H260" s="116"/>
      <c r="I260" s="116"/>
      <c r="J260" s="109">
        <f>J29+J35+J160+J170+J176+J190</f>
        <v>230236338.06</v>
      </c>
    </row>
    <row r="261" spans="1:10" x14ac:dyDescent="0.2">
      <c r="A261" s="26"/>
      <c r="B261" s="26"/>
      <c r="C261" s="26"/>
      <c r="D261" s="26"/>
      <c r="E261" s="26"/>
      <c r="F261" s="26"/>
      <c r="G261" s="26"/>
      <c r="H261" s="26"/>
      <c r="I261" s="26"/>
      <c r="J261" s="26"/>
    </row>
    <row r="262" spans="1:10" x14ac:dyDescent="0.2">
      <c r="A262" s="16" t="s">
        <v>215</v>
      </c>
      <c r="B262" s="26"/>
      <c r="C262" s="5"/>
      <c r="D262" s="5"/>
      <c r="E262" s="1"/>
      <c r="F262" s="51"/>
      <c r="G262" s="51"/>
      <c r="H262" s="51"/>
    </row>
    <row r="263" spans="1:10" x14ac:dyDescent="0.2">
      <c r="C263" s="50" t="s">
        <v>216</v>
      </c>
      <c r="D263" s="50"/>
      <c r="E263" s="50"/>
      <c r="F263" s="50" t="s">
        <v>6</v>
      </c>
      <c r="G263" s="50"/>
      <c r="H263" s="50"/>
    </row>
    <row r="264" spans="1:10" x14ac:dyDescent="0.2">
      <c r="D264" s="26"/>
      <c r="E264" s="26"/>
      <c r="F264" s="26"/>
      <c r="G264" s="30"/>
      <c r="H264" s="30"/>
    </row>
    <row r="265" spans="1:10" s="30" customFormat="1" ht="20.25" customHeight="1" x14ac:dyDescent="0.2">
      <c r="A265" s="16" t="s">
        <v>217</v>
      </c>
      <c r="B265" s="26"/>
      <c r="C265" s="5"/>
      <c r="D265" s="5"/>
      <c r="E265" s="5"/>
      <c r="F265" s="48"/>
      <c r="G265" s="48"/>
      <c r="H265" s="48"/>
      <c r="I265" s="48"/>
      <c r="J265" s="48"/>
    </row>
    <row r="266" spans="1:10" x14ac:dyDescent="0.2">
      <c r="C266" s="50" t="s">
        <v>216</v>
      </c>
      <c r="D266" s="50"/>
      <c r="E266" s="50"/>
      <c r="F266" s="50" t="s">
        <v>6</v>
      </c>
      <c r="G266" s="50"/>
      <c r="H266" s="50"/>
      <c r="I266" s="49" t="s">
        <v>218</v>
      </c>
      <c r="J266" s="49"/>
    </row>
    <row r="267" spans="1:10" x14ac:dyDescent="0.2">
      <c r="A267" s="10"/>
      <c r="B267" s="10"/>
      <c r="C267" s="10"/>
      <c r="D267" s="10"/>
      <c r="E267" s="10"/>
      <c r="F267" s="30"/>
      <c r="G267" s="30"/>
      <c r="H267" s="30"/>
    </row>
    <row r="268" spans="1:10" x14ac:dyDescent="0.2">
      <c r="A268" s="16" t="s">
        <v>219</v>
      </c>
      <c r="D268" s="26"/>
      <c r="E268" s="26"/>
      <c r="F268" s="26"/>
      <c r="G268" s="30"/>
      <c r="H268" s="30"/>
    </row>
    <row r="269" spans="1:10" x14ac:dyDescent="0.2">
      <c r="A269" s="30"/>
      <c r="B269" s="30"/>
      <c r="C269" s="30"/>
      <c r="D269" s="30"/>
      <c r="E269" s="30"/>
      <c r="G269" s="30"/>
      <c r="H269" s="30"/>
    </row>
  </sheetData>
  <mergeCells count="262">
    <mergeCell ref="A248:C248"/>
    <mergeCell ref="A174:C174"/>
    <mergeCell ref="A175:C175"/>
    <mergeCell ref="A249:C249"/>
    <mergeCell ref="A258:C258"/>
    <mergeCell ref="A259:C259"/>
    <mergeCell ref="A181:C181"/>
    <mergeCell ref="A182:C182"/>
    <mergeCell ref="A183:C183"/>
    <mergeCell ref="A184:C184"/>
    <mergeCell ref="A185:C185"/>
    <mergeCell ref="A186:C186"/>
    <mergeCell ref="A187:C187"/>
    <mergeCell ref="A188:C188"/>
    <mergeCell ref="A189:C189"/>
    <mergeCell ref="A191:C191"/>
    <mergeCell ref="A192:C192"/>
    <mergeCell ref="A193:C193"/>
    <mergeCell ref="A250:C250"/>
    <mergeCell ref="A190:C190"/>
    <mergeCell ref="A176:C176"/>
    <mergeCell ref="A177:C177"/>
    <mergeCell ref="A178:C178"/>
    <mergeCell ref="A179:C179"/>
    <mergeCell ref="I265:J265"/>
    <mergeCell ref="I266:J266"/>
    <mergeCell ref="C263:E263"/>
    <mergeCell ref="F263:H263"/>
    <mergeCell ref="C266:E266"/>
    <mergeCell ref="F266:H266"/>
    <mergeCell ref="A251:C251"/>
    <mergeCell ref="A252:C252"/>
    <mergeCell ref="A253:C253"/>
    <mergeCell ref="A254:C254"/>
    <mergeCell ref="A255:C255"/>
    <mergeCell ref="F265:H265"/>
    <mergeCell ref="F262:H262"/>
    <mergeCell ref="A256:C256"/>
    <mergeCell ref="A257:C257"/>
    <mergeCell ref="A171:C171"/>
    <mergeCell ref="A172:C172"/>
    <mergeCell ref="A129:C129"/>
    <mergeCell ref="A158:C158"/>
    <mergeCell ref="A166:C166"/>
    <mergeCell ref="A167:C167"/>
    <mergeCell ref="A168:C168"/>
    <mergeCell ref="A169:C169"/>
    <mergeCell ref="A155:C155"/>
    <mergeCell ref="A159:C159"/>
    <mergeCell ref="A156:C156"/>
    <mergeCell ref="A157:C157"/>
    <mergeCell ref="A99:C99"/>
    <mergeCell ref="A100:C100"/>
    <mergeCell ref="A106:C106"/>
    <mergeCell ref="A114:C114"/>
    <mergeCell ref="A115:C115"/>
    <mergeCell ref="A110:C110"/>
    <mergeCell ref="A119:C119"/>
    <mergeCell ref="A120:C120"/>
    <mergeCell ref="A116:C116"/>
    <mergeCell ref="A117:C117"/>
    <mergeCell ref="A111:C111"/>
    <mergeCell ref="A112:C112"/>
    <mergeCell ref="A113:C113"/>
    <mergeCell ref="A107:C107"/>
    <mergeCell ref="A108:C108"/>
    <mergeCell ref="A105:C105"/>
    <mergeCell ref="A109:C109"/>
    <mergeCell ref="A173:C173"/>
    <mergeCell ref="A130:C130"/>
    <mergeCell ref="A131:C131"/>
    <mergeCell ref="A132:C132"/>
    <mergeCell ref="A133:C133"/>
    <mergeCell ref="A134:C134"/>
    <mergeCell ref="A160:C160"/>
    <mergeCell ref="A161:C161"/>
    <mergeCell ref="A162:C162"/>
    <mergeCell ref="A163:C163"/>
    <mergeCell ref="A164:C164"/>
    <mergeCell ref="A165:C165"/>
    <mergeCell ref="A139:C139"/>
    <mergeCell ref="A144:C144"/>
    <mergeCell ref="A145:C145"/>
    <mergeCell ref="A146:C146"/>
    <mergeCell ref="A147:C147"/>
    <mergeCell ref="A136:C136"/>
    <mergeCell ref="A135:C135"/>
    <mergeCell ref="A140:C140"/>
    <mergeCell ref="A141:C141"/>
    <mergeCell ref="A143:C143"/>
    <mergeCell ref="A142:C142"/>
    <mergeCell ref="A170:C170"/>
    <mergeCell ref="A92:C92"/>
    <mergeCell ref="A104:C104"/>
    <mergeCell ref="A96:C96"/>
    <mergeCell ref="A62:C62"/>
    <mergeCell ref="A64:C64"/>
    <mergeCell ref="A84:C84"/>
    <mergeCell ref="A74:C74"/>
    <mergeCell ref="A75:C75"/>
    <mergeCell ref="A87:C87"/>
    <mergeCell ref="A91:C91"/>
    <mergeCell ref="A73:C73"/>
    <mergeCell ref="A101:C101"/>
    <mergeCell ref="A86:C86"/>
    <mergeCell ref="A77:C77"/>
    <mergeCell ref="A85:C85"/>
    <mergeCell ref="A89:C89"/>
    <mergeCell ref="A93:C93"/>
    <mergeCell ref="A94:C94"/>
    <mergeCell ref="A76:C76"/>
    <mergeCell ref="A71:C71"/>
    <mergeCell ref="A70:C70"/>
    <mergeCell ref="A102:C102"/>
    <mergeCell ref="A97:C97"/>
    <mergeCell ref="A98:C98"/>
    <mergeCell ref="A72:C72"/>
    <mergeCell ref="A95:C95"/>
    <mergeCell ref="A103:C103"/>
    <mergeCell ref="B21:G21"/>
    <mergeCell ref="B22:G22"/>
    <mergeCell ref="B23:G23"/>
    <mergeCell ref="A68:C68"/>
    <mergeCell ref="A51:C51"/>
    <mergeCell ref="A52:C52"/>
    <mergeCell ref="A53:C53"/>
    <mergeCell ref="A54:C54"/>
    <mergeCell ref="A55:C55"/>
    <mergeCell ref="A61:C61"/>
    <mergeCell ref="A45:C45"/>
    <mergeCell ref="A46:C46"/>
    <mergeCell ref="A47:C47"/>
    <mergeCell ref="A48:C48"/>
    <mergeCell ref="A49:C49"/>
    <mergeCell ref="A58:C58"/>
    <mergeCell ref="A44:C44"/>
    <mergeCell ref="A28:C28"/>
    <mergeCell ref="A35:C35"/>
    <mergeCell ref="A36:C36"/>
    <mergeCell ref="A26:C27"/>
    <mergeCell ref="D26:G26"/>
    <mergeCell ref="A63:C63"/>
    <mergeCell ref="A65:C65"/>
    <mergeCell ref="A59:C59"/>
    <mergeCell ref="A37:C37"/>
    <mergeCell ref="A38:C38"/>
    <mergeCell ref="A56:C56"/>
    <mergeCell ref="A57:C57"/>
    <mergeCell ref="A39:C39"/>
    <mergeCell ref="A40:C40"/>
    <mergeCell ref="A41:C41"/>
    <mergeCell ref="A42:C42"/>
    <mergeCell ref="A43:C43"/>
    <mergeCell ref="D14:F14"/>
    <mergeCell ref="F2:J2"/>
    <mergeCell ref="F3:J3"/>
    <mergeCell ref="F7:J7"/>
    <mergeCell ref="F8:J8"/>
    <mergeCell ref="F10:G10"/>
    <mergeCell ref="H10:J10"/>
    <mergeCell ref="F11:G11"/>
    <mergeCell ref="F6:J6"/>
    <mergeCell ref="F9:G9"/>
    <mergeCell ref="H9:J9"/>
    <mergeCell ref="A13:J13"/>
    <mergeCell ref="J26:J27"/>
    <mergeCell ref="A16:D16"/>
    <mergeCell ref="B19:G19"/>
    <mergeCell ref="B20:G20"/>
    <mergeCell ref="A69:C69"/>
    <mergeCell ref="A66:C66"/>
    <mergeCell ref="A67:C67"/>
    <mergeCell ref="A90:C90"/>
    <mergeCell ref="A81:C81"/>
    <mergeCell ref="A82:C82"/>
    <mergeCell ref="A83:C83"/>
    <mergeCell ref="A78:C78"/>
    <mergeCell ref="A79:C79"/>
    <mergeCell ref="A80:C80"/>
    <mergeCell ref="A88:C88"/>
    <mergeCell ref="A29:C29"/>
    <mergeCell ref="A30:C30"/>
    <mergeCell ref="A31:C31"/>
    <mergeCell ref="A32:C32"/>
    <mergeCell ref="A33:C33"/>
    <mergeCell ref="A34:C34"/>
    <mergeCell ref="A60:C60"/>
    <mergeCell ref="H26:I26"/>
    <mergeCell ref="A50:C50"/>
    <mergeCell ref="A127:C127"/>
    <mergeCell ref="A118:C118"/>
    <mergeCell ref="A152:C152"/>
    <mergeCell ref="A148:C148"/>
    <mergeCell ref="A149:C149"/>
    <mergeCell ref="A150:C150"/>
    <mergeCell ref="A151:C151"/>
    <mergeCell ref="A153:C153"/>
    <mergeCell ref="A154:C154"/>
    <mergeCell ref="A123:C123"/>
    <mergeCell ref="A121:C121"/>
    <mergeCell ref="A124:C124"/>
    <mergeCell ref="A125:C125"/>
    <mergeCell ref="A126:C126"/>
    <mergeCell ref="A122:C122"/>
    <mergeCell ref="A138:C138"/>
    <mergeCell ref="A137:C137"/>
    <mergeCell ref="A128:C128"/>
    <mergeCell ref="A180:C180"/>
    <mergeCell ref="A194:C194"/>
    <mergeCell ref="A195:C195"/>
    <mergeCell ref="A196:C196"/>
    <mergeCell ref="A197:C197"/>
    <mergeCell ref="A198:C198"/>
    <mergeCell ref="A199:C199"/>
    <mergeCell ref="A200:C200"/>
    <mergeCell ref="A201:C201"/>
    <mergeCell ref="A202:C202"/>
    <mergeCell ref="A203:C203"/>
    <mergeCell ref="A204:C204"/>
    <mergeCell ref="A205:C205"/>
    <mergeCell ref="A206:C206"/>
    <mergeCell ref="A208:C208"/>
    <mergeCell ref="A209:C209"/>
    <mergeCell ref="A210:C210"/>
    <mergeCell ref="A211:C211"/>
    <mergeCell ref="A212:C212"/>
    <mergeCell ref="A207:C207"/>
    <mergeCell ref="A213:C213"/>
    <mergeCell ref="A214:C214"/>
    <mergeCell ref="A215:C215"/>
    <mergeCell ref="A216:C216"/>
    <mergeCell ref="A217:C217"/>
    <mergeCell ref="A218:C218"/>
    <mergeCell ref="A219:C219"/>
    <mergeCell ref="A220:C220"/>
    <mergeCell ref="A221:C221"/>
    <mergeCell ref="A222:C222"/>
    <mergeCell ref="A223:C223"/>
    <mergeCell ref="A224:C224"/>
    <mergeCell ref="A225:C225"/>
    <mergeCell ref="A226:C226"/>
    <mergeCell ref="A227:C227"/>
    <mergeCell ref="A228:C228"/>
    <mergeCell ref="A229:C229"/>
    <mergeCell ref="A230:C230"/>
    <mergeCell ref="A244:C244"/>
    <mergeCell ref="A245:C245"/>
    <mergeCell ref="A246:C246"/>
    <mergeCell ref="A247:C247"/>
    <mergeCell ref="A231:C231"/>
    <mergeCell ref="A236:C236"/>
    <mergeCell ref="A237:C237"/>
    <mergeCell ref="A238:C238"/>
    <mergeCell ref="A239:C239"/>
    <mergeCell ref="A240:C240"/>
    <mergeCell ref="A241:C241"/>
    <mergeCell ref="A242:C242"/>
    <mergeCell ref="A243:C243"/>
    <mergeCell ref="A232:C232"/>
    <mergeCell ref="A233:C233"/>
    <mergeCell ref="A234:C234"/>
    <mergeCell ref="A235:C235"/>
  </mergeCells>
  <phoneticPr fontId="7" type="noConversion"/>
  <printOptions horizontalCentered="1"/>
  <pageMargins left="0" right="0" top="0.15748031496062992" bottom="0.51181102362204722" header="0.15748031496062992" footer="0.15748031496062992"/>
  <pageSetup paperSize="9" scale="30" orientation="portrait" r:id="rId1"/>
  <headerFooter alignWithMargins="0">
    <oddFooter>&amp;CСтраница &amp;P из &amp;N</oddFooter>
  </headerFooter>
  <ignoredErrors>
    <ignoredError sqref="J249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160</vt:i4>
      </vt:variant>
    </vt:vector>
  </HeadingPairs>
  <TitlesOfParts>
    <vt:vector size="161" baseType="lpstr">
      <vt:lpstr>Окончательная смета</vt:lpstr>
      <vt:lpstr>_01089190092794862253</vt:lpstr>
      <vt:lpstr>_03019190090011121211</vt:lpstr>
      <vt:lpstr>_03019190090011129213</vt:lpstr>
      <vt:lpstr>_03019190090012121211</vt:lpstr>
      <vt:lpstr>_03019190090012129213</vt:lpstr>
      <vt:lpstr>_03019190090019122212_01</vt:lpstr>
      <vt:lpstr>_03019190090019122212_02</vt:lpstr>
      <vt:lpstr>_03019190090019122212_03</vt:lpstr>
      <vt:lpstr>_03019190090019122212_99</vt:lpstr>
      <vt:lpstr>_03019190090019122222</vt:lpstr>
      <vt:lpstr>_03019190090019122262</vt:lpstr>
      <vt:lpstr>_03019190090019122290</vt:lpstr>
      <vt:lpstr>_03019190090019129213</vt:lpstr>
      <vt:lpstr>_03019190090019129262</vt:lpstr>
      <vt:lpstr>_03019190090019242221</vt:lpstr>
      <vt:lpstr>_03019190090019242224</vt:lpstr>
      <vt:lpstr>_03019190090019242225</vt:lpstr>
      <vt:lpstr>_03019190090019242226</vt:lpstr>
      <vt:lpstr>_03019190090019242310</vt:lpstr>
      <vt:lpstr>_03019190090019242340</vt:lpstr>
      <vt:lpstr>_03019190090019243225</vt:lpstr>
      <vt:lpstr>_03019190090019243226</vt:lpstr>
      <vt:lpstr>_03019190090019244221</vt:lpstr>
      <vt:lpstr>_03019190090019244222</vt:lpstr>
      <vt:lpstr>_03019190090019244223</vt:lpstr>
      <vt:lpstr>_03019190090019244224</vt:lpstr>
      <vt:lpstr>_03019190090019244225_01</vt:lpstr>
      <vt:lpstr>_03019190090019244225_02</vt:lpstr>
      <vt:lpstr>_03019190090019244225_99</vt:lpstr>
      <vt:lpstr>_03019190090019244226_01</vt:lpstr>
      <vt:lpstr>_03019190090019244226_02</vt:lpstr>
      <vt:lpstr>_03019190090019244226_03</vt:lpstr>
      <vt:lpstr>_03019190090019244226_04</vt:lpstr>
      <vt:lpstr>_03019190090019244226_05</vt:lpstr>
      <vt:lpstr>_03019190090019244226_06</vt:lpstr>
      <vt:lpstr>_03019190090019244226_99</vt:lpstr>
      <vt:lpstr>_03019190090019244290</vt:lpstr>
      <vt:lpstr>_03019190090019244310</vt:lpstr>
      <vt:lpstr>_03019190090019244340_01</vt:lpstr>
      <vt:lpstr>_03019190090019244340_02</vt:lpstr>
      <vt:lpstr>_03019190090019244340_03</vt:lpstr>
      <vt:lpstr>_03019190090019244340_99</vt:lpstr>
      <vt:lpstr>_03019190090019321262</vt:lpstr>
      <vt:lpstr>_03019190090019321263</vt:lpstr>
      <vt:lpstr>_03019190090019323226</vt:lpstr>
      <vt:lpstr>_03019190090019831290</vt:lpstr>
      <vt:lpstr>_03019190090019851290</vt:lpstr>
      <vt:lpstr>_03019190090019852290</vt:lpstr>
      <vt:lpstr>_03019190090019853290</vt:lpstr>
      <vt:lpstr>_03019190093969122212</vt:lpstr>
      <vt:lpstr>_03019190093974321212</vt:lpstr>
      <vt:lpstr>_03019190093974321263</vt:lpstr>
      <vt:lpstr>_03019190093987122212</vt:lpstr>
      <vt:lpstr>_03019190094009412310</vt:lpstr>
      <vt:lpstr>_03019190094009412330</vt:lpstr>
      <vt:lpstr>_03019190094009414226</vt:lpstr>
      <vt:lpstr>_03019190094009414310</vt:lpstr>
      <vt:lpstr>_03019970092041111211</vt:lpstr>
      <vt:lpstr>_03019970092041119213</vt:lpstr>
      <vt:lpstr>_03019970092041242226</vt:lpstr>
      <vt:lpstr>_03019970092041244223</vt:lpstr>
      <vt:lpstr>_03019970092041244225</vt:lpstr>
      <vt:lpstr>_03019970092041244310</vt:lpstr>
      <vt:lpstr>_03019970092041244340</vt:lpstr>
      <vt:lpstr>_05010540535900412310</vt:lpstr>
      <vt:lpstr>_05010540592501412310</vt:lpstr>
      <vt:lpstr>_07059190092040244226</vt:lpstr>
      <vt:lpstr>_09059190090059611241</vt:lpstr>
      <vt:lpstr>_09059190092501611241</vt:lpstr>
      <vt:lpstr>_09059190094009414226</vt:lpstr>
      <vt:lpstr>_09059190094009414310</vt:lpstr>
      <vt:lpstr>_10017100030010244226</vt:lpstr>
      <vt:lpstr>_10017100030010312263</vt:lpstr>
      <vt:lpstr>_10017100031200312263</vt:lpstr>
      <vt:lpstr>_10019190030340312263</vt:lpstr>
      <vt:lpstr>_10030310130040313263</vt:lpstr>
      <vt:lpstr>_10030310130050313263</vt:lpstr>
      <vt:lpstr>_10030310430350313263</vt:lpstr>
      <vt:lpstr>_10030310530360313263</vt:lpstr>
      <vt:lpstr>_10030311431080313263</vt:lpstr>
      <vt:lpstr>_10030311530170313263</vt:lpstr>
      <vt:lpstr>_10030311593981321263</vt:lpstr>
      <vt:lpstr>_10030311630240313263</vt:lpstr>
      <vt:lpstr>_10030311830390313263</vt:lpstr>
      <vt:lpstr>_10030311930190313263</vt:lpstr>
      <vt:lpstr>_10030330330410313263</vt:lpstr>
      <vt:lpstr>_10030330393977321263</vt:lpstr>
      <vt:lpstr>_10030540535890322262</vt:lpstr>
      <vt:lpstr>sys_Signer2Name</vt:lpstr>
      <vt:lpstr>sys_Signer2Post</vt:lpstr>
      <vt:lpstr>ti_1</vt:lpstr>
      <vt:lpstr>ti_100</vt:lpstr>
      <vt:lpstr>ti_101</vt:lpstr>
      <vt:lpstr>ti_102</vt:lpstr>
      <vt:lpstr>ti_103</vt:lpstr>
      <vt:lpstr>ti_104</vt:lpstr>
      <vt:lpstr>ti_105</vt:lpstr>
      <vt:lpstr>ti_106</vt:lpstr>
      <vt:lpstr>ti_111</vt:lpstr>
      <vt:lpstr>ti_112</vt:lpstr>
      <vt:lpstr>ti_38</vt:lpstr>
      <vt:lpstr>ti_4</vt:lpstr>
      <vt:lpstr>ti_40</vt:lpstr>
      <vt:lpstr>ti_43</vt:lpstr>
      <vt:lpstr>ti_44</vt:lpstr>
      <vt:lpstr>ti_45</vt:lpstr>
      <vt:lpstr>ti_46</vt:lpstr>
      <vt:lpstr>ti_47</vt:lpstr>
      <vt:lpstr>ti_48</vt:lpstr>
      <vt:lpstr>ti_49</vt:lpstr>
      <vt:lpstr>ti_50</vt:lpstr>
      <vt:lpstr>ti_51</vt:lpstr>
      <vt:lpstr>ti_52</vt:lpstr>
      <vt:lpstr>ti_53</vt:lpstr>
      <vt:lpstr>ti_54</vt:lpstr>
      <vt:lpstr>ti_55</vt:lpstr>
      <vt:lpstr>ti_56</vt:lpstr>
      <vt:lpstr>ti_57</vt:lpstr>
      <vt:lpstr>ti_58</vt:lpstr>
      <vt:lpstr>ti_59</vt:lpstr>
      <vt:lpstr>ti_60</vt:lpstr>
      <vt:lpstr>ti_61</vt:lpstr>
      <vt:lpstr>ti_62</vt:lpstr>
      <vt:lpstr>ti_63</vt:lpstr>
      <vt:lpstr>ti_64</vt:lpstr>
      <vt:lpstr>ti_65</vt:lpstr>
      <vt:lpstr>ti_66</vt:lpstr>
      <vt:lpstr>ti_67</vt:lpstr>
      <vt:lpstr>ti_68</vt:lpstr>
      <vt:lpstr>ti_69</vt:lpstr>
      <vt:lpstr>ti_70</vt:lpstr>
      <vt:lpstr>ti_71</vt:lpstr>
      <vt:lpstr>ti_72</vt:lpstr>
      <vt:lpstr>ti_73</vt:lpstr>
      <vt:lpstr>ti_74</vt:lpstr>
      <vt:lpstr>ti_75</vt:lpstr>
      <vt:lpstr>ti_76</vt:lpstr>
      <vt:lpstr>ti_77</vt:lpstr>
      <vt:lpstr>ti_78</vt:lpstr>
      <vt:lpstr>ti_79</vt:lpstr>
      <vt:lpstr>ti_80</vt:lpstr>
      <vt:lpstr>ti_81</vt:lpstr>
      <vt:lpstr>ti_82</vt:lpstr>
      <vt:lpstr>ti_83</vt:lpstr>
      <vt:lpstr>ti_84</vt:lpstr>
      <vt:lpstr>ti_85</vt:lpstr>
      <vt:lpstr>ti_86</vt:lpstr>
      <vt:lpstr>ti_87</vt:lpstr>
      <vt:lpstr>ti_88</vt:lpstr>
      <vt:lpstr>ti_89</vt:lpstr>
      <vt:lpstr>ti_90</vt:lpstr>
      <vt:lpstr>ti_91</vt:lpstr>
      <vt:lpstr>ti_92</vt:lpstr>
      <vt:lpstr>ti_93</vt:lpstr>
      <vt:lpstr>ti_94</vt:lpstr>
      <vt:lpstr>ti_95</vt:lpstr>
      <vt:lpstr>ti_96</vt:lpstr>
      <vt:lpstr>ti_97</vt:lpstr>
      <vt:lpstr>ti_98</vt:lpstr>
      <vt:lpstr>ti_99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Аквариум</cp:lastModifiedBy>
  <cp:lastPrinted>2014-08-01T13:29:35Z</cp:lastPrinted>
  <dcterms:created xsi:type="dcterms:W3CDTF">1996-10-08T23:32:33Z</dcterms:created>
  <dcterms:modified xsi:type="dcterms:W3CDTF">2018-01-31T02:50:32Z</dcterms:modified>
</cp:coreProperties>
</file>