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135" yWindow="45" windowWidth="11850" windowHeight="1017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</definedNames>
  <calcPr calcId="125725"/>
</workbook>
</file>

<file path=xl/calcChain.xml><?xml version="1.0" encoding="utf-8"?>
<calcChain xmlns="http://schemas.openxmlformats.org/spreadsheetml/2006/main">
  <c r="H54" i="1"/>
  <c r="H55"/>
  <c r="H58"/>
  <c r="H59"/>
  <c r="H62"/>
  <c r="H63"/>
  <c r="G54"/>
  <c r="G55"/>
  <c r="G56"/>
  <c r="H56" s="1"/>
  <c r="G57"/>
  <c r="H57" s="1"/>
  <c r="G58"/>
  <c r="G59"/>
  <c r="G60"/>
  <c r="H60" s="1"/>
  <c r="G61"/>
  <c r="H61" s="1"/>
  <c r="G62"/>
  <c r="G63"/>
  <c r="K42"/>
  <c r="G12"/>
  <c r="H12" s="1"/>
  <c r="H14"/>
  <c r="K43"/>
  <c r="K8"/>
  <c r="K9"/>
  <c r="K6"/>
  <c r="L7"/>
  <c r="K7"/>
  <c r="G7"/>
  <c r="H7"/>
  <c r="L18"/>
  <c r="K18"/>
  <c r="G18"/>
  <c r="H18" s="1"/>
  <c r="L62"/>
  <c r="K62"/>
  <c r="L63"/>
  <c r="K63"/>
  <c r="L61"/>
  <c r="K61"/>
  <c r="L60"/>
  <c r="K60"/>
  <c r="L59"/>
  <c r="K59"/>
  <c r="L58"/>
  <c r="K58"/>
  <c r="L57"/>
  <c r="K57"/>
  <c r="L56"/>
  <c r="K56"/>
  <c r="L55"/>
  <c r="K55"/>
  <c r="L32"/>
  <c r="K32"/>
  <c r="H28"/>
  <c r="H40"/>
  <c r="H41"/>
  <c r="G40"/>
  <c r="G43"/>
  <c r="H43"/>
  <c r="G45"/>
  <c r="H45" s="1"/>
  <c r="G46"/>
  <c r="H46" s="1"/>
  <c r="G47"/>
  <c r="H47" s="1"/>
  <c r="G22"/>
  <c r="H22" s="1"/>
  <c r="G33"/>
  <c r="H33" s="1"/>
  <c r="G49"/>
  <c r="H49" s="1"/>
  <c r="G50"/>
  <c r="H50" s="1"/>
  <c r="G51"/>
  <c r="H51" s="1"/>
  <c r="G52"/>
  <c r="H52" s="1"/>
  <c r="G53"/>
  <c r="H53" s="1"/>
  <c r="G34"/>
  <c r="H34" s="1"/>
  <c r="G11"/>
  <c r="H11" s="1"/>
  <c r="G48"/>
  <c r="H48" s="1"/>
  <c r="G38"/>
  <c r="H38" s="1"/>
  <c r="G39"/>
  <c r="H39" s="1"/>
  <c r="G23"/>
  <c r="H23" s="1"/>
  <c r="G29"/>
  <c r="H29" s="1"/>
  <c r="G30"/>
  <c r="H30" s="1"/>
  <c r="G31"/>
  <c r="H31" s="1"/>
  <c r="G32"/>
  <c r="H32" s="1"/>
  <c r="H35"/>
  <c r="G36"/>
  <c r="H36"/>
  <c r="G37"/>
  <c r="H37" s="1"/>
  <c r="G44"/>
  <c r="H44"/>
  <c r="G24"/>
  <c r="H24" s="1"/>
  <c r="G25"/>
  <c r="H25"/>
  <c r="G26"/>
  <c r="H26" s="1"/>
  <c r="G27"/>
  <c r="H27"/>
  <c r="G19"/>
  <c r="H19" s="1"/>
  <c r="G20"/>
  <c r="H20"/>
  <c r="G21"/>
  <c r="H21" s="1"/>
  <c r="G42"/>
  <c r="H42"/>
  <c r="G17"/>
  <c r="H17" s="1"/>
  <c r="G16"/>
  <c r="H16"/>
  <c r="G15"/>
  <c r="H15" s="1"/>
  <c r="G14"/>
  <c r="G13"/>
  <c r="H13" s="1"/>
  <c r="G10"/>
  <c r="H10" s="1"/>
  <c r="G9"/>
  <c r="H9" s="1"/>
  <c r="G8"/>
  <c r="H8" s="1"/>
  <c r="G6"/>
  <c r="H6" s="1"/>
  <c r="G5"/>
  <c r="H5" s="1"/>
  <c r="K24"/>
  <c r="L24"/>
  <c r="L23"/>
  <c r="K23"/>
  <c r="L39"/>
  <c r="K39"/>
  <c r="L38"/>
  <c r="K38"/>
  <c r="L48"/>
  <c r="K48"/>
  <c r="L11"/>
  <c r="K11"/>
  <c r="L34"/>
  <c r="K34"/>
  <c r="L53"/>
  <c r="K53"/>
  <c r="L52"/>
  <c r="K52"/>
  <c r="L51"/>
  <c r="K51"/>
  <c r="L50"/>
  <c r="K50"/>
  <c r="L49"/>
  <c r="K49"/>
  <c r="L33"/>
  <c r="K33"/>
  <c r="L10"/>
  <c r="K10"/>
  <c r="L22"/>
  <c r="K22"/>
  <c r="L47"/>
  <c r="K47"/>
  <c r="L46"/>
  <c r="K46"/>
  <c r="L45"/>
  <c r="K45"/>
  <c r="L43"/>
  <c r="L41"/>
  <c r="K41"/>
  <c r="L40"/>
  <c r="K40"/>
  <c r="L28"/>
  <c r="K44"/>
  <c r="L44"/>
  <c r="L21"/>
  <c r="K21"/>
  <c r="L37"/>
  <c r="K37"/>
  <c r="L36"/>
  <c r="K36"/>
  <c r="L35"/>
  <c r="K35"/>
  <c r="L31"/>
  <c r="K31"/>
  <c r="L30"/>
  <c r="K30"/>
  <c r="L29"/>
  <c r="K29"/>
  <c r="L27"/>
  <c r="K27"/>
  <c r="L26"/>
  <c r="K26"/>
  <c r="L25"/>
  <c r="K25"/>
  <c r="L20"/>
  <c r="K20"/>
  <c r="L19"/>
  <c r="K19"/>
  <c r="L17"/>
  <c r="K17"/>
  <c r="L42"/>
  <c r="L16"/>
  <c r="K16"/>
  <c r="L15"/>
  <c r="K15"/>
  <c r="L14"/>
  <c r="K14"/>
  <c r="L13"/>
  <c r="K13"/>
  <c r="L12"/>
  <c r="K12"/>
  <c r="L9"/>
  <c r="L8"/>
  <c r="L6"/>
</calcChain>
</file>

<file path=xl/sharedStrings.xml><?xml version="1.0" encoding="utf-8"?>
<sst xmlns="http://schemas.openxmlformats.org/spreadsheetml/2006/main" count="73" uniqueCount="72">
  <si>
    <t>кол-во +-</t>
  </si>
  <si>
    <t>% раскр. прошл</t>
  </si>
  <si>
    <t>% раскр. текущ.</t>
  </si>
  <si>
    <t>уд. вес к зарег.</t>
  </si>
  <si>
    <t>Преступления против личности</t>
  </si>
  <si>
    <t>Заведомо ложные сообщения об акте терроризма</t>
  </si>
  <si>
    <t>Умышл. прич. тяжкого вреда</t>
  </si>
  <si>
    <t>в т.ч.    ч.4 ст.111</t>
  </si>
  <si>
    <t>Изнасилования</t>
  </si>
  <si>
    <t>Вовлечение н/лет в преступления или антиобщественную  деятельность</t>
  </si>
  <si>
    <t>Кражи</t>
  </si>
  <si>
    <t>Грабежи</t>
  </si>
  <si>
    <t>Разбои</t>
  </si>
  <si>
    <t>Вымогательство</t>
  </si>
  <si>
    <t xml:space="preserve">Хулиганство   </t>
  </si>
  <si>
    <t>Похищение человека</t>
  </si>
  <si>
    <t>Террористический акт</t>
  </si>
  <si>
    <t>Захват заложника</t>
  </si>
  <si>
    <t>Бандитизм</t>
  </si>
  <si>
    <t>Наруш. прав. дорожн. движения</t>
  </si>
  <si>
    <t>в.т.ч.повл.смерть потерп.</t>
  </si>
  <si>
    <t>Нарушение ПДД лицом, подв. админ. наказ.</t>
  </si>
  <si>
    <t>Совер.с прим. огнестр. оружия</t>
  </si>
  <si>
    <t>Мошенничество</t>
  </si>
  <si>
    <t>Взяточничество</t>
  </si>
  <si>
    <t xml:space="preserve">получение </t>
  </si>
  <si>
    <t>дача взятки</t>
  </si>
  <si>
    <t>посредничество во взяточничестве</t>
  </si>
  <si>
    <t>мелкое взяточничество</t>
  </si>
  <si>
    <t>Присвоения  и растраты</t>
  </si>
  <si>
    <t>Налоговые преступления</t>
  </si>
  <si>
    <t>Злоупотр. должн. полномочиями</t>
  </si>
  <si>
    <t xml:space="preserve">Незаконное предпринимательство       </t>
  </si>
  <si>
    <t>Легализация</t>
  </si>
  <si>
    <t>Связан. с незакон. оборот. алк. продукции</t>
  </si>
  <si>
    <t>Всего окончено преступлений</t>
  </si>
  <si>
    <t>от оконченных преступлений</t>
  </si>
  <si>
    <t>Совершено преступлений н/л и при их соучастии</t>
  </si>
  <si>
    <t>Соверш. прест. ранее совершавшими</t>
  </si>
  <si>
    <t>в т.ч. ранее судимыми</t>
  </si>
  <si>
    <t>Соверш. прест. группой лиц</t>
  </si>
  <si>
    <t>Соверш. прест. в сост.алкогол.опьян.</t>
  </si>
  <si>
    <t>Соверш. прест. на бытовой почве</t>
  </si>
  <si>
    <t>Сов. прест. в сост. наркот, токсич. опьян.</t>
  </si>
  <si>
    <t>в том числе</t>
  </si>
  <si>
    <t>Мелкое хищение</t>
  </si>
  <si>
    <t>оружия</t>
  </si>
  <si>
    <t>наркотик. и псих. веществ</t>
  </si>
  <si>
    <t>на улицах, площадях, в парках, скверах</t>
  </si>
  <si>
    <t>группой лиц по предв. сговору</t>
  </si>
  <si>
    <t>орг. группой или преступ. сообществом</t>
  </si>
  <si>
    <t>уд. вес к оконченным</t>
  </si>
  <si>
    <t>СВЕДЕНИЯ О СОСТОЯНИИ ПРЕСТУПНОСТИ</t>
  </si>
  <si>
    <t>Зарегистрировано преступлений</t>
  </si>
  <si>
    <t>Зарегистрировано особо тяжких</t>
  </si>
  <si>
    <t>Зарегистрировано тяжких</t>
  </si>
  <si>
    <t>Зарегистрировано прест. средней тяжести</t>
  </si>
  <si>
    <t xml:space="preserve">Зарегистрировано прест. небольш. тяжести          </t>
  </si>
  <si>
    <t>Экологические преступления</t>
  </si>
  <si>
    <t>Прест. связанные с незаконным оборотом</t>
  </si>
  <si>
    <t>Зарегистрировано умышл. убийств</t>
  </si>
  <si>
    <t>Преступления экономической направленности</t>
  </si>
  <si>
    <t>Преступления коррупционной направленности</t>
  </si>
  <si>
    <t>Преступления террористического характера</t>
  </si>
  <si>
    <t>Преступления экстремистской направленности</t>
  </si>
  <si>
    <t>Преступления, соверш. в обществ. местах</t>
  </si>
  <si>
    <t>Преступления с двойной превенцией*</t>
  </si>
  <si>
    <t>Преступления общеугол. направленности</t>
  </si>
  <si>
    <t>12 мес. 2018 г.</t>
  </si>
  <si>
    <t>к 2018г.</t>
  </si>
  <si>
    <t>% % +- к 2018г.</t>
  </si>
  <si>
    <t>4 месяца</t>
  </si>
</sst>
</file>

<file path=xl/styles.xml><?xml version="1.0" encoding="utf-8"?>
<styleSheet xmlns="http://schemas.openxmlformats.org/spreadsheetml/2006/main">
  <numFmts count="1">
    <numFmt numFmtId="176" formatCode="0.0"/>
  </numFmts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3" fillId="2" borderId="1" xfId="0" applyNumberFormat="1" applyFont="1" applyFill="1" applyBorder="1" applyAlignment="1">
      <alignment horizontal="center" wrapText="1"/>
    </xf>
    <xf numFmtId="176" fontId="1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4"/>
  <sheetViews>
    <sheetView tabSelected="1" zoomScale="70" zoomScaleNormal="70" workbookViewId="0">
      <selection activeCell="G63" sqref="G63"/>
    </sheetView>
  </sheetViews>
  <sheetFormatPr defaultRowHeight="15"/>
  <cols>
    <col min="1" max="1" width="6.7109375" customWidth="1"/>
    <col min="2" max="2" width="18.5703125" customWidth="1"/>
    <col min="3" max="3" width="35.140625" customWidth="1"/>
    <col min="4" max="12" width="9" customWidth="1"/>
  </cols>
  <sheetData>
    <row r="1" spans="1:12" s="3" customFormat="1" ht="31.5" customHeight="1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7.25" customHeight="1">
      <c r="A2" s="41"/>
      <c r="B2" s="41"/>
      <c r="C2" s="41"/>
      <c r="D2" s="26" t="s">
        <v>68</v>
      </c>
      <c r="E2" s="30" t="s">
        <v>71</v>
      </c>
      <c r="F2" s="29"/>
      <c r="G2" s="29"/>
      <c r="H2" s="29"/>
      <c r="I2" s="29"/>
      <c r="J2" s="29"/>
      <c r="K2" s="29"/>
      <c r="L2" s="29"/>
    </row>
    <row r="3" spans="1:12" ht="33.75" customHeight="1">
      <c r="A3" s="41"/>
      <c r="B3" s="41"/>
      <c r="C3" s="41"/>
      <c r="D3" s="26"/>
      <c r="E3" s="30">
        <v>2018</v>
      </c>
      <c r="F3" s="29">
        <v>2019</v>
      </c>
      <c r="G3" s="2" t="s">
        <v>0</v>
      </c>
      <c r="H3" s="29" t="s">
        <v>70</v>
      </c>
      <c r="I3" s="29" t="s">
        <v>1</v>
      </c>
      <c r="J3" s="29" t="s">
        <v>2</v>
      </c>
      <c r="K3" s="27" t="s">
        <v>3</v>
      </c>
      <c r="L3" s="27"/>
    </row>
    <row r="4" spans="1:12" ht="33">
      <c r="A4" s="41"/>
      <c r="B4" s="41"/>
      <c r="C4" s="41"/>
      <c r="D4" s="26"/>
      <c r="E4" s="30"/>
      <c r="F4" s="29"/>
      <c r="G4" s="19" t="s">
        <v>69</v>
      </c>
      <c r="H4" s="29"/>
      <c r="I4" s="29"/>
      <c r="J4" s="29"/>
      <c r="K4" s="2">
        <v>2018</v>
      </c>
      <c r="L4" s="2">
        <v>2019</v>
      </c>
    </row>
    <row r="5" spans="1:12" s="6" customFormat="1" ht="17.25" customHeight="1">
      <c r="A5" s="28" t="s">
        <v>53</v>
      </c>
      <c r="B5" s="28"/>
      <c r="C5" s="28"/>
      <c r="D5" s="7">
        <v>12010</v>
      </c>
      <c r="E5" s="8">
        <v>3911</v>
      </c>
      <c r="F5" s="9">
        <v>4194</v>
      </c>
      <c r="G5" s="9">
        <f t="shared" ref="G5:G16" si="0">F5-E5</f>
        <v>283</v>
      </c>
      <c r="H5" s="4">
        <f>IF(E5=0, 100)+IF(E5+F5=0, -100) + IF(E5&lt;&gt;0, G5*100/E5)</f>
        <v>7.2360010227563283</v>
      </c>
      <c r="I5" s="4">
        <v>78.7</v>
      </c>
      <c r="J5" s="4">
        <v>80.900000000000006</v>
      </c>
      <c r="K5" s="10"/>
      <c r="L5" s="10"/>
    </row>
    <row r="6" spans="1:12" s="6" customFormat="1" ht="17.25" customHeight="1">
      <c r="A6" s="28" t="s">
        <v>54</v>
      </c>
      <c r="B6" s="28"/>
      <c r="C6" s="28"/>
      <c r="D6" s="7">
        <v>606</v>
      </c>
      <c r="E6" s="8">
        <v>211</v>
      </c>
      <c r="F6" s="9">
        <v>317</v>
      </c>
      <c r="G6" s="9">
        <f t="shared" si="0"/>
        <v>106</v>
      </c>
      <c r="H6" s="4">
        <f>IF(E6=0, 100)+IF(E6+F6=0, -100) + IF(E6&lt;&gt;0, G6*100/E6)</f>
        <v>50.236966824644547</v>
      </c>
      <c r="I6" s="4">
        <v>70.63</v>
      </c>
      <c r="J6" s="4">
        <v>83.96</v>
      </c>
      <c r="K6" s="10">
        <f>E6*100/E5</f>
        <v>5.3950396318077214</v>
      </c>
      <c r="L6" s="10">
        <f>F6*100/F5</f>
        <v>7.5584167858845968</v>
      </c>
    </row>
    <row r="7" spans="1:12" ht="17.25" customHeight="1">
      <c r="A7" s="24" t="s">
        <v>55</v>
      </c>
      <c r="B7" s="37"/>
      <c r="C7" s="25"/>
      <c r="D7" s="7">
        <v>1650</v>
      </c>
      <c r="E7" s="8">
        <v>549</v>
      </c>
      <c r="F7" s="9">
        <v>696</v>
      </c>
      <c r="G7" s="9">
        <f>F7-E7</f>
        <v>147</v>
      </c>
      <c r="H7" s="4">
        <f>IF(E7=0, 100)+IF(E7+F7=0, -100) + IF(E7&lt;&gt;0, G7*100/E7)</f>
        <v>26.775956284153004</v>
      </c>
      <c r="I7" s="4">
        <v>76.02</v>
      </c>
      <c r="J7" s="4">
        <v>72.61</v>
      </c>
      <c r="K7" s="10">
        <f>E7*100/E5</f>
        <v>14.037330605983124</v>
      </c>
      <c r="L7" s="10">
        <f>F7*100/F5</f>
        <v>16.595135908440628</v>
      </c>
    </row>
    <row r="8" spans="1:12" s="6" customFormat="1" ht="17.25" customHeight="1">
      <c r="A8" s="28" t="s">
        <v>56</v>
      </c>
      <c r="B8" s="28"/>
      <c r="C8" s="28"/>
      <c r="D8" s="7">
        <v>3189</v>
      </c>
      <c r="E8" s="8">
        <v>995</v>
      </c>
      <c r="F8" s="9">
        <v>1025</v>
      </c>
      <c r="G8" s="9">
        <f t="shared" si="0"/>
        <v>30</v>
      </c>
      <c r="H8" s="4">
        <f t="shared" ref="H8:H63" si="1">IF(E8=0, 100)+IF(E8+F8=0, -100) + IF(E8&lt;&gt;0, G8*100/E8)</f>
        <v>3.0150753768844223</v>
      </c>
      <c r="I8" s="4">
        <v>64.599999999999994</v>
      </c>
      <c r="J8" s="4">
        <v>70.2</v>
      </c>
      <c r="K8" s="10">
        <f>E8*100/E5</f>
        <v>25.441063666581439</v>
      </c>
      <c r="L8" s="10">
        <f>F8*100/F5</f>
        <v>24.439675727229375</v>
      </c>
    </row>
    <row r="9" spans="1:12" s="6" customFormat="1" ht="17.25" customHeight="1">
      <c r="A9" s="28" t="s">
        <v>57</v>
      </c>
      <c r="B9" s="28"/>
      <c r="C9" s="28"/>
      <c r="D9" s="7">
        <v>6565</v>
      </c>
      <c r="E9" s="8">
        <v>2156</v>
      </c>
      <c r="F9" s="9">
        <v>2156</v>
      </c>
      <c r="G9" s="9">
        <f t="shared" si="0"/>
        <v>0</v>
      </c>
      <c r="H9" s="4">
        <f t="shared" si="1"/>
        <v>0</v>
      </c>
      <c r="I9" s="4">
        <v>86.5</v>
      </c>
      <c r="J9" s="4">
        <v>88.1</v>
      </c>
      <c r="K9" s="10">
        <f>E9*100/E5</f>
        <v>55.126566095627716</v>
      </c>
      <c r="L9" s="10">
        <f>F9*100/F5</f>
        <v>51.406771578445401</v>
      </c>
    </row>
    <row r="10" spans="1:12" s="6" customFormat="1" ht="17.25" customHeight="1">
      <c r="A10" s="28" t="s">
        <v>61</v>
      </c>
      <c r="B10" s="28"/>
      <c r="C10" s="28"/>
      <c r="D10" s="7">
        <v>457</v>
      </c>
      <c r="E10" s="8">
        <v>236</v>
      </c>
      <c r="F10" s="9">
        <v>242</v>
      </c>
      <c r="G10" s="9">
        <f t="shared" si="0"/>
        <v>6</v>
      </c>
      <c r="H10" s="4">
        <f t="shared" si="1"/>
        <v>2.5423728813559321</v>
      </c>
      <c r="I10" s="4">
        <v>71.7</v>
      </c>
      <c r="J10" s="4">
        <v>80.5</v>
      </c>
      <c r="K10" s="10">
        <f>E10*100/E5</f>
        <v>6.0342623369982098</v>
      </c>
      <c r="L10" s="10">
        <f>F10*100/F5</f>
        <v>5.7701478302336673</v>
      </c>
    </row>
    <row r="11" spans="1:12" s="6" customFormat="1" ht="17.25" customHeight="1">
      <c r="A11" s="28" t="s">
        <v>30</v>
      </c>
      <c r="B11" s="28"/>
      <c r="C11" s="28"/>
      <c r="D11" s="7">
        <v>63</v>
      </c>
      <c r="E11" s="8">
        <v>32</v>
      </c>
      <c r="F11" s="9">
        <v>14</v>
      </c>
      <c r="G11" s="9">
        <f>F11-E11</f>
        <v>-18</v>
      </c>
      <c r="H11" s="4">
        <f>IF(E11=0, 100)+IF(E11+F11=0, -100) + IF(E11&lt;&gt;0, G11*100/E11)</f>
        <v>-56.25</v>
      </c>
      <c r="I11" s="4">
        <v>46.2</v>
      </c>
      <c r="J11" s="4">
        <v>84.6</v>
      </c>
      <c r="K11" s="10">
        <f>E11*100/E5</f>
        <v>0.81820506264382509</v>
      </c>
      <c r="L11" s="10">
        <f>F11*100/F5</f>
        <v>0.33381020505484027</v>
      </c>
    </row>
    <row r="12" spans="1:12" s="6" customFormat="1" ht="17.25" customHeight="1">
      <c r="A12" s="28" t="s">
        <v>62</v>
      </c>
      <c r="B12" s="28"/>
      <c r="C12" s="28"/>
      <c r="D12" s="7">
        <v>91</v>
      </c>
      <c r="E12" s="8">
        <v>28</v>
      </c>
      <c r="F12" s="9">
        <v>58</v>
      </c>
      <c r="G12" s="9">
        <f t="shared" si="0"/>
        <v>30</v>
      </c>
      <c r="H12" s="4">
        <f t="shared" si="1"/>
        <v>107.14285714285714</v>
      </c>
      <c r="I12" s="5">
        <v>100</v>
      </c>
      <c r="J12" s="5">
        <v>98</v>
      </c>
      <c r="K12" s="10">
        <f>E12*100/E5</f>
        <v>0.71592942981334695</v>
      </c>
      <c r="L12" s="10">
        <f>F12*100/F5</f>
        <v>1.3829279923700524</v>
      </c>
    </row>
    <row r="13" spans="1:12" s="6" customFormat="1" ht="17.25" customHeight="1">
      <c r="A13" s="28" t="s">
        <v>58</v>
      </c>
      <c r="B13" s="28"/>
      <c r="C13" s="28"/>
      <c r="D13" s="7">
        <v>45</v>
      </c>
      <c r="E13" s="8">
        <v>4</v>
      </c>
      <c r="F13" s="9">
        <v>9</v>
      </c>
      <c r="G13" s="9">
        <f t="shared" si="0"/>
        <v>5</v>
      </c>
      <c r="H13" s="4">
        <f t="shared" si="1"/>
        <v>125</v>
      </c>
      <c r="I13" s="4">
        <v>0</v>
      </c>
      <c r="J13" s="4">
        <v>50</v>
      </c>
      <c r="K13" s="10">
        <f>E13*100/E5</f>
        <v>0.10227563283047814</v>
      </c>
      <c r="L13" s="10">
        <f>F13*100/F5</f>
        <v>0.21459227467811159</v>
      </c>
    </row>
    <row r="14" spans="1:12" s="6" customFormat="1" ht="17.25" customHeight="1">
      <c r="A14" s="28" t="s">
        <v>63</v>
      </c>
      <c r="B14" s="28"/>
      <c r="C14" s="28"/>
      <c r="D14" s="7">
        <v>0</v>
      </c>
      <c r="E14" s="8">
        <v>0</v>
      </c>
      <c r="F14" s="9">
        <v>2</v>
      </c>
      <c r="G14" s="9">
        <f t="shared" si="0"/>
        <v>2</v>
      </c>
      <c r="H14" s="4">
        <f t="shared" si="1"/>
        <v>100</v>
      </c>
      <c r="I14" s="4">
        <v>0</v>
      </c>
      <c r="J14" s="4">
        <v>100</v>
      </c>
      <c r="K14" s="10">
        <f>E14*100/E5</f>
        <v>0</v>
      </c>
      <c r="L14" s="10">
        <f>F14*100/F5</f>
        <v>4.7687172150691466E-2</v>
      </c>
    </row>
    <row r="15" spans="1:12" s="6" customFormat="1" ht="17.25" customHeight="1">
      <c r="A15" s="28" t="s">
        <v>64</v>
      </c>
      <c r="B15" s="28"/>
      <c r="C15" s="28"/>
      <c r="D15" s="7">
        <v>9</v>
      </c>
      <c r="E15" s="8">
        <v>4</v>
      </c>
      <c r="F15" s="9">
        <v>0</v>
      </c>
      <c r="G15" s="9">
        <f t="shared" si="0"/>
        <v>-4</v>
      </c>
      <c r="H15" s="4">
        <f t="shared" si="1"/>
        <v>-100</v>
      </c>
      <c r="I15" s="4">
        <v>100</v>
      </c>
      <c r="J15" s="4">
        <v>0</v>
      </c>
      <c r="K15" s="10">
        <f>E15*100/E5</f>
        <v>0.10227563283047814</v>
      </c>
      <c r="L15" s="10">
        <f>F15*100/F5</f>
        <v>0</v>
      </c>
    </row>
    <row r="16" spans="1:12" s="6" customFormat="1" ht="17.25" customHeight="1">
      <c r="A16" s="28" t="s">
        <v>4</v>
      </c>
      <c r="B16" s="28"/>
      <c r="C16" s="28"/>
      <c r="D16" s="7">
        <v>2264</v>
      </c>
      <c r="E16" s="8">
        <v>814</v>
      </c>
      <c r="F16" s="9">
        <v>839</v>
      </c>
      <c r="G16" s="9">
        <f t="shared" si="0"/>
        <v>25</v>
      </c>
      <c r="H16" s="4">
        <f>IF(E16=0, 100)+IF(E16+F16=0, -100) + IF(E16&lt;&gt;0, G16*100/E16)</f>
        <v>3.0712530712530715</v>
      </c>
      <c r="I16" s="4">
        <v>96.1</v>
      </c>
      <c r="J16" s="4">
        <v>98</v>
      </c>
      <c r="K16" s="10">
        <f>E16*100/E5</f>
        <v>20.813091281002301</v>
      </c>
      <c r="L16" s="10">
        <f>F16*100/F5</f>
        <v>20.004768717215068</v>
      </c>
    </row>
    <row r="17" spans="1:12" s="6" customFormat="1" ht="17.25" customHeight="1">
      <c r="A17" s="28" t="s">
        <v>65</v>
      </c>
      <c r="B17" s="28"/>
      <c r="C17" s="28"/>
      <c r="D17" s="7">
        <v>4252</v>
      </c>
      <c r="E17" s="8">
        <v>1204</v>
      </c>
      <c r="F17" s="9">
        <v>1355</v>
      </c>
      <c r="G17" s="9">
        <f t="shared" ref="G17:G26" si="2">F17-E17</f>
        <v>151</v>
      </c>
      <c r="H17" s="4">
        <f t="shared" si="1"/>
        <v>12.541528239202657</v>
      </c>
      <c r="I17" s="4">
        <v>80.099999999999994</v>
      </c>
      <c r="J17" s="4">
        <v>82.3</v>
      </c>
      <c r="K17" s="10">
        <f>E17*100/E5</f>
        <v>30.78496548197392</v>
      </c>
      <c r="L17" s="10">
        <f>F17*100/F5</f>
        <v>32.308059132093469</v>
      </c>
    </row>
    <row r="18" spans="1:12" s="6" customFormat="1" ht="17.25" customHeight="1">
      <c r="A18" s="20" t="s">
        <v>7</v>
      </c>
      <c r="B18" s="24" t="s">
        <v>48</v>
      </c>
      <c r="C18" s="25"/>
      <c r="D18" s="7">
        <v>2497</v>
      </c>
      <c r="E18" s="8">
        <v>651</v>
      </c>
      <c r="F18" s="9">
        <v>709</v>
      </c>
      <c r="G18" s="9">
        <f t="shared" si="2"/>
        <v>58</v>
      </c>
      <c r="H18" s="4">
        <f t="shared" si="1"/>
        <v>8.9093701996927805</v>
      </c>
      <c r="I18" s="4">
        <v>80.400000000000006</v>
      </c>
      <c r="J18" s="4">
        <v>83</v>
      </c>
      <c r="K18" s="10">
        <f>E18*100/E5</f>
        <v>16.645359243160318</v>
      </c>
      <c r="L18" s="10">
        <f>F18*100/F5</f>
        <v>16.905102527420123</v>
      </c>
    </row>
    <row r="19" spans="1:12" s="6" customFormat="1" ht="17.25" customHeight="1">
      <c r="A19" s="28" t="s">
        <v>66</v>
      </c>
      <c r="B19" s="28"/>
      <c r="C19" s="28"/>
      <c r="D19" s="7">
        <v>1121</v>
      </c>
      <c r="E19" s="8">
        <v>393</v>
      </c>
      <c r="F19" s="9">
        <v>451</v>
      </c>
      <c r="G19" s="9">
        <f>F19-E19</f>
        <v>58</v>
      </c>
      <c r="H19" s="4">
        <f>IF(E19=0, 100)+IF(E19+F19=0, -100) + IF(E19&lt;&gt;0, G19*100/E19)</f>
        <v>14.758269720101781</v>
      </c>
      <c r="I19" s="4">
        <v>96.3</v>
      </c>
      <c r="J19" s="4">
        <v>97.3</v>
      </c>
      <c r="K19" s="10">
        <f>E19*100/E5</f>
        <v>10.048580925594477</v>
      </c>
      <c r="L19" s="10">
        <f>F19*100/F5</f>
        <v>10.753457319980924</v>
      </c>
    </row>
    <row r="20" spans="1:12" s="6" customFormat="1" ht="17.25" customHeight="1">
      <c r="A20" s="42" t="s">
        <v>59</v>
      </c>
      <c r="B20" s="43"/>
      <c r="C20" s="11" t="s">
        <v>47</v>
      </c>
      <c r="D20" s="22">
        <v>1184</v>
      </c>
      <c r="E20" s="14">
        <v>422</v>
      </c>
      <c r="F20" s="15">
        <v>498</v>
      </c>
      <c r="G20" s="15">
        <f t="shared" si="2"/>
        <v>76</v>
      </c>
      <c r="H20" s="5">
        <f t="shared" si="1"/>
        <v>18.009478672985782</v>
      </c>
      <c r="I20" s="5">
        <v>80.900000000000006</v>
      </c>
      <c r="J20" s="5">
        <v>85.7</v>
      </c>
      <c r="K20" s="16">
        <f>E20*100/E5</f>
        <v>10.790079263615443</v>
      </c>
      <c r="L20" s="16">
        <f>F20*100/F5</f>
        <v>11.874105865522175</v>
      </c>
    </row>
    <row r="21" spans="1:12" s="6" customFormat="1" ht="17.25" customHeight="1">
      <c r="A21" s="44"/>
      <c r="B21" s="45"/>
      <c r="C21" s="11" t="s">
        <v>46</v>
      </c>
      <c r="D21" s="22">
        <v>199</v>
      </c>
      <c r="E21" s="14">
        <v>107</v>
      </c>
      <c r="F21" s="15">
        <v>109</v>
      </c>
      <c r="G21" s="15">
        <f t="shared" si="2"/>
        <v>2</v>
      </c>
      <c r="H21" s="5">
        <f t="shared" si="1"/>
        <v>1.8691588785046729</v>
      </c>
      <c r="I21" s="5">
        <v>93</v>
      </c>
      <c r="J21" s="5">
        <v>92.9</v>
      </c>
      <c r="K21" s="16">
        <f>E21*100/E5</f>
        <v>2.7358731782152903</v>
      </c>
      <c r="L21" s="16">
        <f>F21*100/F5</f>
        <v>2.598950882212685</v>
      </c>
    </row>
    <row r="22" spans="1:12" s="6" customFormat="1" ht="17.25" customHeight="1">
      <c r="A22" s="28" t="s">
        <v>22</v>
      </c>
      <c r="B22" s="28"/>
      <c r="C22" s="28"/>
      <c r="D22" s="7">
        <v>25</v>
      </c>
      <c r="E22" s="8">
        <v>7</v>
      </c>
      <c r="F22" s="9">
        <v>4</v>
      </c>
      <c r="G22" s="9">
        <f>F22-E22</f>
        <v>-3</v>
      </c>
      <c r="H22" s="4">
        <f>IF(E22=0, 100)+IF(E22+F22=0, -100) + IF(E22&lt;&gt;0, G22*100/E22)</f>
        <v>-42.857142857142854</v>
      </c>
      <c r="I22" s="4">
        <v>100</v>
      </c>
      <c r="J22" s="4">
        <v>66.7</v>
      </c>
      <c r="K22" s="10">
        <f>E22*100/E5</f>
        <v>0.17898235745333674</v>
      </c>
      <c r="L22" s="10">
        <f>F22*100/F5</f>
        <v>9.5374344301382932E-2</v>
      </c>
    </row>
    <row r="23" spans="1:12" s="6" customFormat="1" ht="17.25" customHeight="1">
      <c r="A23" s="28" t="s">
        <v>34</v>
      </c>
      <c r="B23" s="28"/>
      <c r="C23" s="28"/>
      <c r="D23" s="7">
        <v>102</v>
      </c>
      <c r="E23" s="8">
        <v>38</v>
      </c>
      <c r="F23" s="9">
        <v>42</v>
      </c>
      <c r="G23" s="9">
        <f>F23-E23</f>
        <v>4</v>
      </c>
      <c r="H23" s="4">
        <f>IF(E23=0, 100)+IF(E23+F23=0, -100) + IF(E23&lt;&gt;0, G23*100/E23)</f>
        <v>10.526315789473685</v>
      </c>
      <c r="I23" s="4">
        <v>66.7</v>
      </c>
      <c r="J23" s="4">
        <v>100</v>
      </c>
      <c r="K23" s="10">
        <f>E23*100/E5</f>
        <v>0.97161851188954229</v>
      </c>
      <c r="L23" s="10">
        <f>F23*100/F5</f>
        <v>1.0014306151645207</v>
      </c>
    </row>
    <row r="24" spans="1:12" s="6" customFormat="1" ht="17.25" customHeight="1">
      <c r="A24" s="46" t="s">
        <v>67</v>
      </c>
      <c r="B24" s="47"/>
      <c r="C24" s="48"/>
      <c r="D24" s="7">
        <v>11553</v>
      </c>
      <c r="E24" s="8">
        <v>3675</v>
      </c>
      <c r="F24" s="9">
        <v>3952</v>
      </c>
      <c r="G24" s="9">
        <f>F24-E24</f>
        <v>277</v>
      </c>
      <c r="H24" s="4">
        <f>IF(E24=0, 100)+IF(E24+F24=0, -100) + IF(E24&lt;&gt;0, G24*100/E24)</f>
        <v>7.5374149659863949</v>
      </c>
      <c r="I24" s="4">
        <v>78.900000000000006</v>
      </c>
      <c r="J24" s="4">
        <v>80.900000000000006</v>
      </c>
      <c r="K24" s="10">
        <f>E24*100/E5</f>
        <v>93.965737663001789</v>
      </c>
      <c r="L24" s="10">
        <f>F24*100/F5</f>
        <v>94.229852169766332</v>
      </c>
    </row>
    <row r="25" spans="1:12" s="6" customFormat="1" ht="17.25" customHeight="1">
      <c r="A25" s="28" t="s">
        <v>60</v>
      </c>
      <c r="B25" s="28"/>
      <c r="C25" s="28"/>
      <c r="D25" s="7">
        <v>55</v>
      </c>
      <c r="E25" s="8">
        <v>23</v>
      </c>
      <c r="F25" s="9">
        <v>18</v>
      </c>
      <c r="G25" s="9">
        <f t="shared" si="2"/>
        <v>-5</v>
      </c>
      <c r="H25" s="4">
        <f t="shared" si="1"/>
        <v>-21.739130434782609</v>
      </c>
      <c r="I25" s="4">
        <v>100</v>
      </c>
      <c r="J25" s="4">
        <v>95.7</v>
      </c>
      <c r="K25" s="10">
        <f>E25*100/E5</f>
        <v>0.58808488877524934</v>
      </c>
      <c r="L25" s="10">
        <f>F25*100/F5</f>
        <v>0.42918454935622319</v>
      </c>
    </row>
    <row r="26" spans="1:12" s="6" customFormat="1" ht="17.25" customHeight="1">
      <c r="A26" s="28" t="s">
        <v>6</v>
      </c>
      <c r="B26" s="28"/>
      <c r="C26" s="28"/>
      <c r="D26" s="7">
        <v>135</v>
      </c>
      <c r="E26" s="8">
        <v>35</v>
      </c>
      <c r="F26" s="9">
        <v>45</v>
      </c>
      <c r="G26" s="9">
        <f t="shared" si="2"/>
        <v>10</v>
      </c>
      <c r="H26" s="4">
        <f t="shared" si="1"/>
        <v>28.571428571428573</v>
      </c>
      <c r="I26" s="4">
        <v>97.6</v>
      </c>
      <c r="J26" s="4">
        <v>100</v>
      </c>
      <c r="K26" s="10">
        <f>E26*100/E5</f>
        <v>0.89491178726668374</v>
      </c>
      <c r="L26" s="10">
        <f>F26*100/F5</f>
        <v>1.0729613733905579</v>
      </c>
    </row>
    <row r="27" spans="1:12" s="6" customFormat="1" ht="17.25" customHeight="1">
      <c r="A27" s="28" t="s">
        <v>7</v>
      </c>
      <c r="B27" s="28"/>
      <c r="C27" s="28"/>
      <c r="D27" s="7">
        <v>30</v>
      </c>
      <c r="E27" s="8">
        <v>4</v>
      </c>
      <c r="F27" s="9">
        <v>7</v>
      </c>
      <c r="G27" s="9">
        <f t="shared" ref="G27:G34" si="3">F27-E27</f>
        <v>3</v>
      </c>
      <c r="H27" s="4">
        <f t="shared" si="1"/>
        <v>75</v>
      </c>
      <c r="I27" s="4">
        <v>100</v>
      </c>
      <c r="J27" s="4">
        <v>100</v>
      </c>
      <c r="K27" s="10">
        <f>E27*100/E5</f>
        <v>0.10227563283047814</v>
      </c>
      <c r="L27" s="10">
        <f>F27*100/F5</f>
        <v>0.16690510252742013</v>
      </c>
    </row>
    <row r="28" spans="1:12" s="6" customFormat="1" ht="17.25" customHeight="1">
      <c r="A28" s="28" t="s">
        <v>15</v>
      </c>
      <c r="B28" s="28"/>
      <c r="C28" s="28"/>
      <c r="D28" s="7">
        <v>0</v>
      </c>
      <c r="E28" s="8">
        <v>0</v>
      </c>
      <c r="F28" s="9">
        <v>0</v>
      </c>
      <c r="G28" s="9">
        <v>0</v>
      </c>
      <c r="H28" s="4">
        <f>IF(E28=0, 100)+IF(E28+F28=0, -100) + IF(E28&lt;&gt;0, G28*100/E28)</f>
        <v>0</v>
      </c>
      <c r="I28" s="4">
        <v>0</v>
      </c>
      <c r="J28" s="4">
        <v>0</v>
      </c>
      <c r="K28" s="10">
        <v>0</v>
      </c>
      <c r="L28" s="10">
        <f>F28*100/F5</f>
        <v>0</v>
      </c>
    </row>
    <row r="29" spans="1:12" s="6" customFormat="1" ht="17.25" customHeight="1">
      <c r="A29" s="28" t="s">
        <v>8</v>
      </c>
      <c r="B29" s="28"/>
      <c r="C29" s="28"/>
      <c r="D29" s="7">
        <v>8</v>
      </c>
      <c r="E29" s="8">
        <v>3</v>
      </c>
      <c r="F29" s="9">
        <v>2</v>
      </c>
      <c r="G29" s="9">
        <f t="shared" si="3"/>
        <v>-1</v>
      </c>
      <c r="H29" s="4">
        <f t="shared" si="1"/>
        <v>-33.333333333333336</v>
      </c>
      <c r="I29" s="4">
        <v>100</v>
      </c>
      <c r="J29" s="4">
        <v>0</v>
      </c>
      <c r="K29" s="10">
        <f>E29*100/E5</f>
        <v>7.6706724622858602E-2</v>
      </c>
      <c r="L29" s="10">
        <f>F29*100/F5</f>
        <v>4.7687172150691466E-2</v>
      </c>
    </row>
    <row r="30" spans="1:12" s="6" customFormat="1" ht="17.25" customHeight="1">
      <c r="A30" s="28" t="s">
        <v>9</v>
      </c>
      <c r="B30" s="28"/>
      <c r="C30" s="28"/>
      <c r="D30" s="7">
        <v>11</v>
      </c>
      <c r="E30" s="8">
        <v>2</v>
      </c>
      <c r="F30" s="9">
        <v>9</v>
      </c>
      <c r="G30" s="9">
        <f t="shared" si="3"/>
        <v>7</v>
      </c>
      <c r="H30" s="4">
        <f t="shared" si="1"/>
        <v>350</v>
      </c>
      <c r="I30" s="4">
        <v>100</v>
      </c>
      <c r="J30" s="4">
        <v>100</v>
      </c>
      <c r="K30" s="10">
        <f>E30*100/E5</f>
        <v>5.1137816415239068E-2</v>
      </c>
      <c r="L30" s="10">
        <f>F30*100/F5</f>
        <v>0.21459227467811159</v>
      </c>
    </row>
    <row r="31" spans="1:12" s="6" customFormat="1" ht="17.25" customHeight="1">
      <c r="A31" s="28" t="s">
        <v>10</v>
      </c>
      <c r="B31" s="28"/>
      <c r="C31" s="28"/>
      <c r="D31" s="7">
        <v>3836</v>
      </c>
      <c r="E31" s="8">
        <v>1053</v>
      </c>
      <c r="F31" s="9">
        <v>1198</v>
      </c>
      <c r="G31" s="9">
        <f t="shared" si="3"/>
        <v>145</v>
      </c>
      <c r="H31" s="4">
        <f t="shared" si="1"/>
        <v>13.770180436847104</v>
      </c>
      <c r="I31" s="4">
        <v>69.900000000000006</v>
      </c>
      <c r="J31" s="4">
        <v>68.900000000000006</v>
      </c>
      <c r="K31" s="10">
        <f>E31*100/E5</f>
        <v>26.92406034262337</v>
      </c>
      <c r="L31" s="10">
        <f>F31*100/F5</f>
        <v>28.564616118264187</v>
      </c>
    </row>
    <row r="32" spans="1:12" s="6" customFormat="1" ht="17.25" customHeight="1">
      <c r="A32" s="24" t="s">
        <v>45</v>
      </c>
      <c r="B32" s="37"/>
      <c r="C32" s="25"/>
      <c r="D32" s="7">
        <v>214</v>
      </c>
      <c r="E32" s="8">
        <v>88</v>
      </c>
      <c r="F32" s="9">
        <v>88</v>
      </c>
      <c r="G32" s="9">
        <f t="shared" si="3"/>
        <v>0</v>
      </c>
      <c r="H32" s="4">
        <f>IF(E32=0, 100)+IF(E32+F32=0, -100) + IF(E32&lt;&gt;0, G32*100/E32)</f>
        <v>0</v>
      </c>
      <c r="I32" s="4">
        <v>100</v>
      </c>
      <c r="J32" s="4">
        <v>99.1</v>
      </c>
      <c r="K32" s="10">
        <f>E32*100/E5</f>
        <v>2.250063922270519</v>
      </c>
      <c r="L32" s="10">
        <f>F32*100/F5</f>
        <v>2.0982355746304244</v>
      </c>
    </row>
    <row r="33" spans="1:12" s="6" customFormat="1" ht="17.25" customHeight="1">
      <c r="A33" s="28" t="s">
        <v>23</v>
      </c>
      <c r="B33" s="28"/>
      <c r="C33" s="28"/>
      <c r="D33" s="7">
        <v>1379</v>
      </c>
      <c r="E33" s="8">
        <v>435</v>
      </c>
      <c r="F33" s="9">
        <v>505</v>
      </c>
      <c r="G33" s="9">
        <f t="shared" si="3"/>
        <v>70</v>
      </c>
      <c r="H33" s="4">
        <f>IF(E33=0, 100)+IF(E33+F33=0, -100) + IF(E33&lt;&gt;0, G33*100/E33)</f>
        <v>16.091954022988507</v>
      </c>
      <c r="I33" s="4">
        <v>35.08</v>
      </c>
      <c r="J33" s="4">
        <v>47.02</v>
      </c>
      <c r="K33" s="10">
        <f>E33*100/E5</f>
        <v>11.122475070314497</v>
      </c>
      <c r="L33" s="10">
        <f>F33*100/F5</f>
        <v>12.041010968049594</v>
      </c>
    </row>
    <row r="34" spans="1:12" s="6" customFormat="1" ht="17.25" customHeight="1">
      <c r="A34" s="28" t="s">
        <v>29</v>
      </c>
      <c r="B34" s="28"/>
      <c r="C34" s="28"/>
      <c r="D34" s="7">
        <v>74</v>
      </c>
      <c r="E34" s="8">
        <v>33</v>
      </c>
      <c r="F34" s="9">
        <v>28</v>
      </c>
      <c r="G34" s="9">
        <f t="shared" si="3"/>
        <v>-5</v>
      </c>
      <c r="H34" s="4">
        <f>IF(E34=0, 100)+IF(E34+F34=0, -100) + IF(E34&lt;&gt;0, G34*100/E34)</f>
        <v>-15.151515151515152</v>
      </c>
      <c r="I34" s="4">
        <v>81.48</v>
      </c>
      <c r="J34" s="4">
        <v>66.66</v>
      </c>
      <c r="K34" s="10">
        <f>E34*100/E5</f>
        <v>0.84377397085144468</v>
      </c>
      <c r="L34" s="10">
        <f>F34*100/F5</f>
        <v>0.66762041010968054</v>
      </c>
    </row>
    <row r="35" spans="1:12" s="6" customFormat="1" ht="17.25" customHeight="1">
      <c r="A35" s="28" t="s">
        <v>11</v>
      </c>
      <c r="B35" s="28"/>
      <c r="C35" s="28"/>
      <c r="D35" s="7">
        <v>214</v>
      </c>
      <c r="E35" s="8">
        <v>53</v>
      </c>
      <c r="F35" s="9">
        <v>73</v>
      </c>
      <c r="G35" s="9">
        <v>-13</v>
      </c>
      <c r="H35" s="4">
        <f t="shared" si="1"/>
        <v>-24.528301886792452</v>
      </c>
      <c r="I35" s="4">
        <v>87.7</v>
      </c>
      <c r="J35" s="4">
        <v>92.9</v>
      </c>
      <c r="K35" s="10">
        <f>E35*100/E5</f>
        <v>1.3551521350038354</v>
      </c>
      <c r="L35" s="10">
        <f>F35*100/F5</f>
        <v>1.7405817835002384</v>
      </c>
    </row>
    <row r="36" spans="1:12" s="6" customFormat="1" ht="17.25" customHeight="1">
      <c r="A36" s="28" t="s">
        <v>12</v>
      </c>
      <c r="B36" s="28"/>
      <c r="C36" s="28"/>
      <c r="D36" s="7">
        <v>17</v>
      </c>
      <c r="E36" s="8">
        <v>6</v>
      </c>
      <c r="F36" s="9">
        <v>8</v>
      </c>
      <c r="G36" s="9">
        <f t="shared" ref="G36:G63" si="4">F36-E36</f>
        <v>2</v>
      </c>
      <c r="H36" s="4">
        <f t="shared" si="1"/>
        <v>33.333333333333336</v>
      </c>
      <c r="I36" s="4">
        <v>100</v>
      </c>
      <c r="J36" s="4">
        <v>100</v>
      </c>
      <c r="K36" s="10">
        <f>E36*100/E5</f>
        <v>0.1534134492457172</v>
      </c>
      <c r="L36" s="10">
        <f>F36*100/F5</f>
        <v>0.19074868860276586</v>
      </c>
    </row>
    <row r="37" spans="1:12" s="6" customFormat="1" ht="17.25" customHeight="1">
      <c r="A37" s="28" t="s">
        <v>13</v>
      </c>
      <c r="B37" s="28"/>
      <c r="C37" s="28"/>
      <c r="D37" s="7">
        <v>21</v>
      </c>
      <c r="E37" s="8">
        <v>6</v>
      </c>
      <c r="F37" s="9">
        <v>18</v>
      </c>
      <c r="G37" s="9">
        <f t="shared" si="4"/>
        <v>12</v>
      </c>
      <c r="H37" s="4">
        <f t="shared" si="1"/>
        <v>200</v>
      </c>
      <c r="I37" s="4">
        <v>100</v>
      </c>
      <c r="J37" s="4">
        <v>33.299999999999997</v>
      </c>
      <c r="K37" s="10">
        <f>E37*100/E5</f>
        <v>0.1534134492457172</v>
      </c>
      <c r="L37" s="10">
        <f>F37*100/F5</f>
        <v>0.42918454935622319</v>
      </c>
    </row>
    <row r="38" spans="1:12" s="6" customFormat="1" ht="17.25" customHeight="1">
      <c r="A38" s="28" t="s">
        <v>32</v>
      </c>
      <c r="B38" s="28"/>
      <c r="C38" s="28"/>
      <c r="D38" s="7">
        <v>42</v>
      </c>
      <c r="E38" s="8">
        <v>21</v>
      </c>
      <c r="F38" s="9">
        <v>6</v>
      </c>
      <c r="G38" s="9">
        <f t="shared" si="4"/>
        <v>-15</v>
      </c>
      <c r="H38" s="4">
        <f>IF(E38=0, 100)+IF(E38+F38=0, -100) + IF(E38&lt;&gt;0, G38*100/E38)</f>
        <v>-71.428571428571431</v>
      </c>
      <c r="I38" s="4">
        <v>75</v>
      </c>
      <c r="J38" s="4">
        <v>100</v>
      </c>
      <c r="K38" s="10">
        <f>E38*100/E5</f>
        <v>0.53694707236001027</v>
      </c>
      <c r="L38" s="10">
        <f>F38*100/F5</f>
        <v>0.14306151645207441</v>
      </c>
    </row>
    <row r="39" spans="1:12" s="6" customFormat="1" ht="17.25" customHeight="1">
      <c r="A39" s="28" t="s">
        <v>33</v>
      </c>
      <c r="B39" s="28"/>
      <c r="C39" s="28"/>
      <c r="D39" s="7">
        <v>4</v>
      </c>
      <c r="E39" s="8">
        <v>2</v>
      </c>
      <c r="F39" s="9">
        <v>2</v>
      </c>
      <c r="G39" s="9">
        <f t="shared" si="4"/>
        <v>0</v>
      </c>
      <c r="H39" s="4">
        <f>IF(E39=0, 100)+IF(E39+F39=0, -100) + IF(E39&lt;&gt;0, G39*100/E39)</f>
        <v>0</v>
      </c>
      <c r="I39" s="4">
        <v>100</v>
      </c>
      <c r="J39" s="4">
        <v>100</v>
      </c>
      <c r="K39" s="10">
        <f>E39*100/E5</f>
        <v>5.1137816415239068E-2</v>
      </c>
      <c r="L39" s="10">
        <f>F39*100/F5</f>
        <v>4.7687172150691466E-2</v>
      </c>
    </row>
    <row r="40" spans="1:12" s="6" customFormat="1" ht="17.25" customHeight="1">
      <c r="A40" s="28" t="s">
        <v>16</v>
      </c>
      <c r="B40" s="28"/>
      <c r="C40" s="28"/>
      <c r="D40" s="7">
        <v>0</v>
      </c>
      <c r="E40" s="8">
        <v>0</v>
      </c>
      <c r="F40" s="9">
        <v>0</v>
      </c>
      <c r="G40" s="9">
        <f t="shared" si="4"/>
        <v>0</v>
      </c>
      <c r="H40" s="4">
        <f t="shared" si="1"/>
        <v>0</v>
      </c>
      <c r="I40" s="4">
        <v>0</v>
      </c>
      <c r="J40" s="4">
        <v>0</v>
      </c>
      <c r="K40" s="10">
        <f>E40*100/E5</f>
        <v>0</v>
      </c>
      <c r="L40" s="10">
        <f>F40*100/F5</f>
        <v>0</v>
      </c>
    </row>
    <row r="41" spans="1:12" s="6" customFormat="1" ht="17.25" customHeight="1">
      <c r="A41" s="28" t="s">
        <v>17</v>
      </c>
      <c r="B41" s="28"/>
      <c r="C41" s="28"/>
      <c r="D41" s="7">
        <v>0</v>
      </c>
      <c r="E41" s="8">
        <v>0</v>
      </c>
      <c r="F41" s="9">
        <v>0</v>
      </c>
      <c r="G41" s="9">
        <v>0</v>
      </c>
      <c r="H41" s="4">
        <f t="shared" si="1"/>
        <v>0</v>
      </c>
      <c r="I41" s="4">
        <v>0</v>
      </c>
      <c r="J41" s="4">
        <v>0</v>
      </c>
      <c r="K41" s="10">
        <f>E41*100/E5</f>
        <v>0</v>
      </c>
      <c r="L41" s="10">
        <f>F41*100/F5</f>
        <v>0</v>
      </c>
    </row>
    <row r="42" spans="1:12" s="6" customFormat="1" ht="17.25" customHeight="1">
      <c r="A42" s="28" t="s">
        <v>5</v>
      </c>
      <c r="B42" s="28"/>
      <c r="C42" s="28"/>
      <c r="D42" s="7">
        <v>4</v>
      </c>
      <c r="E42" s="8">
        <v>1</v>
      </c>
      <c r="F42" s="9">
        <v>9</v>
      </c>
      <c r="G42" s="9">
        <f t="shared" si="4"/>
        <v>8</v>
      </c>
      <c r="H42" s="4">
        <f>IF(E42=0, 100)+IF(E42+F42=0, -100) + IF(E42&lt;&gt;0, G42*100/E42)</f>
        <v>800</v>
      </c>
      <c r="I42" s="4">
        <v>100</v>
      </c>
      <c r="J42" s="4">
        <v>100</v>
      </c>
      <c r="K42" s="10">
        <f>E42*100/E5</f>
        <v>2.5568908207619534E-2</v>
      </c>
      <c r="L42" s="10">
        <f>F42*100/F5</f>
        <v>0.21459227467811159</v>
      </c>
    </row>
    <row r="43" spans="1:12" s="6" customFormat="1" ht="17.25" customHeight="1">
      <c r="A43" s="28" t="s">
        <v>18</v>
      </c>
      <c r="B43" s="28"/>
      <c r="C43" s="28"/>
      <c r="D43" s="7">
        <v>0</v>
      </c>
      <c r="E43" s="8">
        <v>0</v>
      </c>
      <c r="F43" s="9">
        <v>0</v>
      </c>
      <c r="G43" s="9">
        <f t="shared" si="4"/>
        <v>0</v>
      </c>
      <c r="H43" s="4">
        <f t="shared" si="1"/>
        <v>0</v>
      </c>
      <c r="I43" s="4">
        <v>0</v>
      </c>
      <c r="J43" s="4">
        <v>0</v>
      </c>
      <c r="K43" s="10">
        <f>E43*E44090/E5</f>
        <v>0</v>
      </c>
      <c r="L43" s="10">
        <f>F43*100/F5</f>
        <v>0</v>
      </c>
    </row>
    <row r="44" spans="1:12" s="6" customFormat="1" ht="17.25" customHeight="1">
      <c r="A44" s="28" t="s">
        <v>14</v>
      </c>
      <c r="B44" s="28"/>
      <c r="C44" s="28"/>
      <c r="D44" s="7">
        <v>19</v>
      </c>
      <c r="E44" s="8">
        <v>3</v>
      </c>
      <c r="F44" s="9">
        <v>5</v>
      </c>
      <c r="G44" s="9">
        <f t="shared" si="4"/>
        <v>2</v>
      </c>
      <c r="H44" s="4">
        <f>IF(E44=0, 100)+IF(E44+F44=0, -100) + IF(E44&lt;&gt;0, G44*100/E44)</f>
        <v>66.666666666666671</v>
      </c>
      <c r="I44" s="4">
        <v>100</v>
      </c>
      <c r="J44" s="4">
        <v>50</v>
      </c>
      <c r="K44" s="10">
        <f>E44*100/E5</f>
        <v>7.6706724622858602E-2</v>
      </c>
      <c r="L44" s="10">
        <f>F44*100/F5</f>
        <v>0.11921793037672866</v>
      </c>
    </row>
    <row r="45" spans="1:12" s="6" customFormat="1" ht="17.25" customHeight="1">
      <c r="A45" s="28" t="s">
        <v>19</v>
      </c>
      <c r="B45" s="28"/>
      <c r="C45" s="28"/>
      <c r="D45" s="7">
        <v>159</v>
      </c>
      <c r="E45" s="8">
        <v>55</v>
      </c>
      <c r="F45" s="9">
        <v>50</v>
      </c>
      <c r="G45" s="9">
        <f t="shared" si="4"/>
        <v>-5</v>
      </c>
      <c r="H45" s="4">
        <f t="shared" si="1"/>
        <v>-9.0909090909090917</v>
      </c>
      <c r="I45" s="4">
        <v>93.8</v>
      </c>
      <c r="J45" s="4">
        <v>97.6</v>
      </c>
      <c r="K45" s="10">
        <f>E45*100/E5</f>
        <v>1.4062899514190743</v>
      </c>
      <c r="L45" s="10">
        <f>F45*100/F5</f>
        <v>1.1921793037672865</v>
      </c>
    </row>
    <row r="46" spans="1:12" s="6" customFormat="1" ht="17.25" customHeight="1">
      <c r="A46" s="28" t="s">
        <v>20</v>
      </c>
      <c r="B46" s="28"/>
      <c r="C46" s="28"/>
      <c r="D46" s="7">
        <v>60</v>
      </c>
      <c r="E46" s="8">
        <v>18</v>
      </c>
      <c r="F46" s="9">
        <v>17</v>
      </c>
      <c r="G46" s="9">
        <f t="shared" si="4"/>
        <v>-1</v>
      </c>
      <c r="H46" s="4">
        <f t="shared" si="1"/>
        <v>-5.5555555555555554</v>
      </c>
      <c r="I46" s="4">
        <v>88.2</v>
      </c>
      <c r="J46" s="4">
        <v>94.7</v>
      </c>
      <c r="K46" s="10">
        <f>E46*100/E5</f>
        <v>0.46024034773715161</v>
      </c>
      <c r="L46" s="10">
        <f>F46*100/F5</f>
        <v>0.40534096328087743</v>
      </c>
    </row>
    <row r="47" spans="1:12" s="6" customFormat="1" ht="17.25" customHeight="1">
      <c r="A47" s="28" t="s">
        <v>21</v>
      </c>
      <c r="B47" s="28"/>
      <c r="C47" s="28"/>
      <c r="D47" s="7">
        <v>614</v>
      </c>
      <c r="E47" s="8">
        <v>188</v>
      </c>
      <c r="F47" s="9">
        <v>136</v>
      </c>
      <c r="G47" s="9">
        <f t="shared" si="4"/>
        <v>-52</v>
      </c>
      <c r="H47" s="4">
        <f t="shared" si="1"/>
        <v>-27.659574468085108</v>
      </c>
      <c r="I47" s="4">
        <v>98.2</v>
      </c>
      <c r="J47" s="4">
        <v>97.04</v>
      </c>
      <c r="K47" s="10">
        <f>E47*100/E5</f>
        <v>4.8069547430324722</v>
      </c>
      <c r="L47" s="10">
        <f>F47*100/F5</f>
        <v>3.2427277062470194</v>
      </c>
    </row>
    <row r="48" spans="1:12" s="6" customFormat="1" ht="17.25" customHeight="1">
      <c r="A48" s="28" t="s">
        <v>31</v>
      </c>
      <c r="B48" s="28"/>
      <c r="C48" s="28"/>
      <c r="D48" s="7">
        <v>5</v>
      </c>
      <c r="E48" s="8">
        <v>2</v>
      </c>
      <c r="F48" s="9">
        <v>4</v>
      </c>
      <c r="G48" s="9">
        <f t="shared" si="4"/>
        <v>2</v>
      </c>
      <c r="H48" s="4">
        <f>IF(E48=0, 100)+IF(E48+F48=0, -100) + IF(E48&lt;&gt;0, G48*100/E48)</f>
        <v>100</v>
      </c>
      <c r="I48" s="4">
        <v>100</v>
      </c>
      <c r="J48" s="4">
        <v>100</v>
      </c>
      <c r="K48" s="10">
        <f>E48*100/E5</f>
        <v>5.1137816415239068E-2</v>
      </c>
      <c r="L48" s="10">
        <f>F48*100/F5</f>
        <v>9.5374344301382932E-2</v>
      </c>
    </row>
    <row r="49" spans="1:12" s="6" customFormat="1" ht="17.25" customHeight="1">
      <c r="A49" s="28" t="s">
        <v>24</v>
      </c>
      <c r="B49" s="28"/>
      <c r="C49" s="28"/>
      <c r="D49" s="7">
        <v>55</v>
      </c>
      <c r="E49" s="8">
        <v>18</v>
      </c>
      <c r="F49" s="9">
        <v>50</v>
      </c>
      <c r="G49" s="9">
        <f t="shared" si="4"/>
        <v>32</v>
      </c>
      <c r="H49" s="4">
        <f>IF(E49=0, 100)+IF(E49+F49=0, -100) + IF(E49&lt;&gt;0, G49*100/E49)</f>
        <v>177.77777777777777</v>
      </c>
      <c r="I49" s="4">
        <v>100</v>
      </c>
      <c r="J49" s="4">
        <v>100</v>
      </c>
      <c r="K49" s="10">
        <f>E49*100/E5</f>
        <v>0.46024034773715161</v>
      </c>
      <c r="L49" s="10">
        <f>F49*100/F5</f>
        <v>1.1921793037672865</v>
      </c>
    </row>
    <row r="50" spans="1:12" s="6" customFormat="1" ht="17.25" customHeight="1">
      <c r="A50" s="38" t="s">
        <v>44</v>
      </c>
      <c r="B50" s="32" t="s">
        <v>25</v>
      </c>
      <c r="C50" s="32"/>
      <c r="D50" s="7">
        <v>7</v>
      </c>
      <c r="E50" s="8">
        <v>4</v>
      </c>
      <c r="F50" s="9">
        <v>8</v>
      </c>
      <c r="G50" s="9">
        <f t="shared" si="4"/>
        <v>4</v>
      </c>
      <c r="H50" s="4">
        <f t="shared" si="1"/>
        <v>100</v>
      </c>
      <c r="I50" s="4">
        <v>100</v>
      </c>
      <c r="J50" s="4">
        <v>100</v>
      </c>
      <c r="K50" s="10">
        <f>E50*100/E5</f>
        <v>0.10227563283047814</v>
      </c>
      <c r="L50" s="10">
        <f>F50*100/F5</f>
        <v>0.19074868860276586</v>
      </c>
    </row>
    <row r="51" spans="1:12" s="6" customFormat="1" ht="17.25" customHeight="1">
      <c r="A51" s="38"/>
      <c r="B51" s="32" t="s">
        <v>26</v>
      </c>
      <c r="C51" s="32"/>
      <c r="D51" s="7">
        <v>9</v>
      </c>
      <c r="E51" s="8">
        <v>6</v>
      </c>
      <c r="F51" s="9">
        <v>6</v>
      </c>
      <c r="G51" s="9">
        <f t="shared" si="4"/>
        <v>0</v>
      </c>
      <c r="H51" s="4">
        <f t="shared" si="1"/>
        <v>0</v>
      </c>
      <c r="I51" s="4">
        <v>100</v>
      </c>
      <c r="J51" s="4">
        <v>100</v>
      </c>
      <c r="K51" s="10">
        <f>E51*100/E5</f>
        <v>0.1534134492457172</v>
      </c>
      <c r="L51" s="10">
        <f>F51*100/F5</f>
        <v>0.14306151645207441</v>
      </c>
    </row>
    <row r="52" spans="1:12" s="6" customFormat="1" ht="17.25" customHeight="1">
      <c r="A52" s="38"/>
      <c r="B52" s="32" t="s">
        <v>27</v>
      </c>
      <c r="C52" s="32"/>
      <c r="D52" s="7">
        <v>2</v>
      </c>
      <c r="E52" s="8">
        <v>1</v>
      </c>
      <c r="F52" s="9">
        <v>1</v>
      </c>
      <c r="G52" s="9">
        <f t="shared" si="4"/>
        <v>0</v>
      </c>
      <c r="H52" s="4">
        <f>IF(E52=0, 100)+IF(E52+F52=0, -100) + IF(E52&lt;&gt;0, G52*100/E52)</f>
        <v>0</v>
      </c>
      <c r="I52" s="4">
        <v>0</v>
      </c>
      <c r="J52" s="4">
        <v>0</v>
      </c>
      <c r="K52" s="10">
        <f>E52*100/E5</f>
        <v>2.5568908207619534E-2</v>
      </c>
      <c r="L52" s="10">
        <f>F52*100/F5</f>
        <v>2.3843586075345733E-2</v>
      </c>
    </row>
    <row r="53" spans="1:12" s="6" customFormat="1" ht="17.25" customHeight="1">
      <c r="A53" s="38"/>
      <c r="B53" s="32" t="s">
        <v>28</v>
      </c>
      <c r="C53" s="32"/>
      <c r="D53" s="7">
        <v>37</v>
      </c>
      <c r="E53" s="8">
        <v>7</v>
      </c>
      <c r="F53" s="9">
        <v>35</v>
      </c>
      <c r="G53" s="9">
        <f t="shared" si="4"/>
        <v>28</v>
      </c>
      <c r="H53" s="4">
        <f t="shared" si="1"/>
        <v>400</v>
      </c>
      <c r="I53" s="4">
        <v>100</v>
      </c>
      <c r="J53" s="4">
        <v>100</v>
      </c>
      <c r="K53" s="10">
        <f>E53*100/E5</f>
        <v>0.17898235745333674</v>
      </c>
      <c r="L53" s="10">
        <f>F53*100/F5</f>
        <v>0.83452551263710062</v>
      </c>
    </row>
    <row r="54" spans="1:12" s="13" customFormat="1" ht="35.25" customHeight="1">
      <c r="A54" s="31" t="s">
        <v>35</v>
      </c>
      <c r="B54" s="31"/>
      <c r="C54" s="31"/>
      <c r="D54" s="12">
        <v>7343</v>
      </c>
      <c r="E54" s="17">
        <v>2590</v>
      </c>
      <c r="F54" s="21">
        <v>2687</v>
      </c>
      <c r="G54" s="23">
        <f t="shared" si="4"/>
        <v>97</v>
      </c>
      <c r="H54" s="18">
        <f t="shared" si="1"/>
        <v>3.7451737451737452</v>
      </c>
      <c r="I54" s="18"/>
      <c r="J54" s="18"/>
      <c r="K54" s="39" t="s">
        <v>51</v>
      </c>
      <c r="L54" s="40"/>
    </row>
    <row r="55" spans="1:12" s="6" customFormat="1" ht="17.25" customHeight="1">
      <c r="A55" s="33" t="s">
        <v>36</v>
      </c>
      <c r="B55" s="28" t="s">
        <v>37</v>
      </c>
      <c r="C55" s="28"/>
      <c r="D55" s="7">
        <v>268</v>
      </c>
      <c r="E55" s="9">
        <v>50</v>
      </c>
      <c r="F55" s="9">
        <v>59</v>
      </c>
      <c r="G55" s="23">
        <f t="shared" si="4"/>
        <v>9</v>
      </c>
      <c r="H55" s="18">
        <f t="shared" si="1"/>
        <v>18</v>
      </c>
      <c r="I55" s="4"/>
      <c r="J55" s="4"/>
      <c r="K55" s="10">
        <f>E55*100/E54</f>
        <v>1.9305019305019304</v>
      </c>
      <c r="L55" s="10">
        <f>F55*100/F54</f>
        <v>2.1957573502046892</v>
      </c>
    </row>
    <row r="56" spans="1:12" s="6" customFormat="1" ht="17.25" customHeight="1">
      <c r="A56" s="34"/>
      <c r="B56" s="28" t="s">
        <v>38</v>
      </c>
      <c r="C56" s="28"/>
      <c r="D56" s="7">
        <v>4661</v>
      </c>
      <c r="E56" s="9">
        <v>1692</v>
      </c>
      <c r="F56" s="9">
        <v>1771</v>
      </c>
      <c r="G56" s="23">
        <f t="shared" si="4"/>
        <v>79</v>
      </c>
      <c r="H56" s="18">
        <f t="shared" si="1"/>
        <v>4.6690307328605201</v>
      </c>
      <c r="I56" s="4"/>
      <c r="J56" s="4"/>
      <c r="K56" s="10">
        <f>E56*100/E54</f>
        <v>65.328185328185327</v>
      </c>
      <c r="L56" s="10">
        <f>F56*100/F54</f>
        <v>65.909936732415332</v>
      </c>
    </row>
    <row r="57" spans="1:12" s="6" customFormat="1" ht="17.25" customHeight="1">
      <c r="A57" s="34"/>
      <c r="B57" s="28" t="s">
        <v>39</v>
      </c>
      <c r="C57" s="28"/>
      <c r="D57" s="7">
        <v>2312</v>
      </c>
      <c r="E57" s="9">
        <v>873</v>
      </c>
      <c r="F57" s="9">
        <v>932</v>
      </c>
      <c r="G57" s="23">
        <f t="shared" si="4"/>
        <v>59</v>
      </c>
      <c r="H57" s="18">
        <f t="shared" si="1"/>
        <v>6.7583046964490263</v>
      </c>
      <c r="I57" s="4"/>
      <c r="J57" s="4"/>
      <c r="K57" s="10">
        <f>E57*100/E54</f>
        <v>33.706563706563706</v>
      </c>
      <c r="L57" s="10">
        <f>F57*100/F54</f>
        <v>34.685522887979161</v>
      </c>
    </row>
    <row r="58" spans="1:12" s="6" customFormat="1" ht="17.25" customHeight="1">
      <c r="A58" s="34"/>
      <c r="B58" s="28" t="s">
        <v>40</v>
      </c>
      <c r="C58" s="28"/>
      <c r="D58" s="7">
        <v>556</v>
      </c>
      <c r="E58" s="9">
        <v>179</v>
      </c>
      <c r="F58" s="9">
        <v>213</v>
      </c>
      <c r="G58" s="23">
        <f t="shared" si="4"/>
        <v>34</v>
      </c>
      <c r="H58" s="18">
        <f t="shared" si="1"/>
        <v>18.994413407821231</v>
      </c>
      <c r="I58" s="4"/>
      <c r="J58" s="4"/>
      <c r="K58" s="10">
        <f>E58*100/E54</f>
        <v>6.9111969111969112</v>
      </c>
      <c r="L58" s="10">
        <f>F58*100/F54</f>
        <v>7.9270561965016748</v>
      </c>
    </row>
    <row r="59" spans="1:12" s="6" customFormat="1" ht="17.25" customHeight="1">
      <c r="A59" s="34"/>
      <c r="B59" s="28" t="s">
        <v>49</v>
      </c>
      <c r="C59" s="28"/>
      <c r="D59" s="7">
        <v>484</v>
      </c>
      <c r="E59" s="9">
        <v>145</v>
      </c>
      <c r="F59" s="9">
        <v>176</v>
      </c>
      <c r="G59" s="23">
        <f t="shared" si="4"/>
        <v>31</v>
      </c>
      <c r="H59" s="18">
        <f t="shared" si="1"/>
        <v>21.379310344827587</v>
      </c>
      <c r="I59" s="4"/>
      <c r="J59" s="4"/>
      <c r="K59" s="10">
        <f>E59*100/E54</f>
        <v>5.5984555984555984</v>
      </c>
      <c r="L59" s="10">
        <f>F59*100/F54</f>
        <v>6.5500558243394122</v>
      </c>
    </row>
    <row r="60" spans="1:12" s="6" customFormat="1" ht="17.25" customHeight="1">
      <c r="A60" s="34"/>
      <c r="B60" s="28" t="s">
        <v>50</v>
      </c>
      <c r="C60" s="28"/>
      <c r="D60" s="7">
        <v>41</v>
      </c>
      <c r="E60" s="9">
        <v>25</v>
      </c>
      <c r="F60" s="9">
        <v>28</v>
      </c>
      <c r="G60" s="23">
        <f t="shared" si="4"/>
        <v>3</v>
      </c>
      <c r="H60" s="18">
        <f t="shared" si="1"/>
        <v>12</v>
      </c>
      <c r="I60" s="4"/>
      <c r="J60" s="4"/>
      <c r="K60" s="10">
        <f>E60*100/E54</f>
        <v>0.96525096525096521</v>
      </c>
      <c r="L60" s="10">
        <f>F60*100/F54</f>
        <v>1.0420543356903611</v>
      </c>
    </row>
    <row r="61" spans="1:12" s="6" customFormat="1" ht="17.25" customHeight="1">
      <c r="A61" s="34"/>
      <c r="B61" s="28" t="s">
        <v>41</v>
      </c>
      <c r="C61" s="28"/>
      <c r="D61" s="7">
        <v>2424</v>
      </c>
      <c r="E61" s="9">
        <v>894</v>
      </c>
      <c r="F61" s="9">
        <v>874</v>
      </c>
      <c r="G61" s="23">
        <f t="shared" si="4"/>
        <v>-20</v>
      </c>
      <c r="H61" s="18">
        <f t="shared" si="1"/>
        <v>-2.2371364653243848</v>
      </c>
      <c r="I61" s="4"/>
      <c r="J61" s="4"/>
      <c r="K61" s="10">
        <f>E61*100/E54</f>
        <v>34.51737451737452</v>
      </c>
      <c r="L61" s="10">
        <f>F61*100/F54</f>
        <v>32.526981764049125</v>
      </c>
    </row>
    <row r="62" spans="1:12" s="6" customFormat="1" ht="17.25" customHeight="1">
      <c r="A62" s="34"/>
      <c r="B62" s="28" t="s">
        <v>43</v>
      </c>
      <c r="C62" s="28"/>
      <c r="D62" s="7">
        <v>83</v>
      </c>
      <c r="E62" s="9">
        <v>31</v>
      </c>
      <c r="F62" s="9">
        <v>29</v>
      </c>
      <c r="G62" s="23">
        <f t="shared" si="4"/>
        <v>-2</v>
      </c>
      <c r="H62" s="18">
        <f t="shared" si="1"/>
        <v>-6.4516129032258061</v>
      </c>
      <c r="I62" s="4"/>
      <c r="J62" s="4"/>
      <c r="K62" s="10">
        <f>E62*100/E54</f>
        <v>1.196911196911197</v>
      </c>
      <c r="L62" s="10">
        <f>F62*100/F54</f>
        <v>1.0792705619650167</v>
      </c>
    </row>
    <row r="63" spans="1:12" s="6" customFormat="1" ht="17.25" customHeight="1">
      <c r="A63" s="35"/>
      <c r="B63" s="28" t="s">
        <v>42</v>
      </c>
      <c r="C63" s="28"/>
      <c r="D63" s="7">
        <v>493</v>
      </c>
      <c r="E63" s="9">
        <v>214</v>
      </c>
      <c r="F63" s="9">
        <v>218</v>
      </c>
      <c r="G63" s="23">
        <f t="shared" si="4"/>
        <v>4</v>
      </c>
      <c r="H63" s="18">
        <f t="shared" si="1"/>
        <v>1.8691588785046729</v>
      </c>
      <c r="I63" s="4"/>
      <c r="J63" s="4"/>
      <c r="K63" s="10">
        <f>E63*100/E54</f>
        <v>8.2625482625482629</v>
      </c>
      <c r="L63" s="10">
        <f>F63*100/F54</f>
        <v>8.1131373278749539</v>
      </c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</sheetData>
  <mergeCells count="71">
    <mergeCell ref="B59:C59"/>
    <mergeCell ref="A31:C31"/>
    <mergeCell ref="A28:C28"/>
    <mergeCell ref="A33:C33"/>
    <mergeCell ref="A39:C39"/>
    <mergeCell ref="B51:C51"/>
    <mergeCell ref="A44:C44"/>
    <mergeCell ref="A38:C38"/>
    <mergeCell ref="B53:C53"/>
    <mergeCell ref="A47:C47"/>
    <mergeCell ref="A25:C25"/>
    <mergeCell ref="A29:C29"/>
    <mergeCell ref="B52:C52"/>
    <mergeCell ref="A30:C30"/>
    <mergeCell ref="A13:C13"/>
    <mergeCell ref="A17:C17"/>
    <mergeCell ref="A35:C35"/>
    <mergeCell ref="A27:C27"/>
    <mergeCell ref="A37:C37"/>
    <mergeCell ref="A20:B21"/>
    <mergeCell ref="A24:C24"/>
    <mergeCell ref="A32:C32"/>
    <mergeCell ref="A50:A53"/>
    <mergeCell ref="K54:L54"/>
    <mergeCell ref="A42:C42"/>
    <mergeCell ref="H3:H4"/>
    <mergeCell ref="E3:E4"/>
    <mergeCell ref="A45:C45"/>
    <mergeCell ref="A26:C26"/>
    <mergeCell ref="A46:C46"/>
    <mergeCell ref="A2:C4"/>
    <mergeCell ref="B61:C61"/>
    <mergeCell ref="B55:C55"/>
    <mergeCell ref="A49:C49"/>
    <mergeCell ref="B56:C56"/>
    <mergeCell ref="A1:L1"/>
    <mergeCell ref="I3:I4"/>
    <mergeCell ref="A19:C19"/>
    <mergeCell ref="A11:C11"/>
    <mergeCell ref="A7:C7"/>
    <mergeCell ref="B57:C57"/>
    <mergeCell ref="A43:C43"/>
    <mergeCell ref="A23:C23"/>
    <mergeCell ref="A34:C34"/>
    <mergeCell ref="A22:C22"/>
    <mergeCell ref="B62:C62"/>
    <mergeCell ref="A55:A63"/>
    <mergeCell ref="B60:C60"/>
    <mergeCell ref="B58:C58"/>
    <mergeCell ref="B63:C63"/>
    <mergeCell ref="A48:C48"/>
    <mergeCell ref="E2:L2"/>
    <mergeCell ref="A5:C5"/>
    <mergeCell ref="A10:C10"/>
    <mergeCell ref="J3:J4"/>
    <mergeCell ref="A54:C54"/>
    <mergeCell ref="A41:C41"/>
    <mergeCell ref="A14:C14"/>
    <mergeCell ref="A40:C40"/>
    <mergeCell ref="A36:C36"/>
    <mergeCell ref="B50:C50"/>
    <mergeCell ref="B18:C18"/>
    <mergeCell ref="D2:D4"/>
    <mergeCell ref="K3:L3"/>
    <mergeCell ref="A15:C15"/>
    <mergeCell ref="A16:C16"/>
    <mergeCell ref="A12:C12"/>
    <mergeCell ref="F3:F4"/>
    <mergeCell ref="A6:C6"/>
    <mergeCell ref="A8:C8"/>
    <mergeCell ref="A9:C9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Ul'ev</dc:creator>
  <cp:lastModifiedBy>gala</cp:lastModifiedBy>
  <cp:lastPrinted>2019-05-13T11:10:47Z</cp:lastPrinted>
  <dcterms:created xsi:type="dcterms:W3CDTF">2018-05-14T06:19:03Z</dcterms:created>
  <dcterms:modified xsi:type="dcterms:W3CDTF">2019-05-29T13:59:19Z</dcterms:modified>
</cp:coreProperties>
</file>