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375" yWindow="750" windowWidth="12165" windowHeight="9435" tabRatio="657" activeTab="10"/>
  </bookViews>
  <sheets>
    <sheet name="1" sheetId="22" r:id="rId1"/>
    <sheet name="2" sheetId="9" r:id="rId2"/>
    <sheet name="3" sheetId="10" r:id="rId3"/>
    <sheet name="4" sheetId="11" r:id="rId4"/>
    <sheet name="5" sheetId="12" r:id="rId5"/>
    <sheet name="6" sheetId="23" r:id="rId6"/>
    <sheet name="НП" sheetId="40" r:id="rId7"/>
    <sheet name="8-9" sheetId="37" r:id="rId8"/>
    <sheet name="10-11" sheetId="38" r:id="rId9"/>
    <sheet name="12" sheetId="2" r:id="rId10"/>
    <sheet name="13-15" sheetId="3" r:id="rId11"/>
    <sheet name="16" sheetId="5" r:id="rId12"/>
    <sheet name="17" sheetId="30" r:id="rId13"/>
    <sheet name="18" sheetId="29" r:id="rId14"/>
    <sheet name="19" sheetId="31" r:id="rId15"/>
    <sheet name="20" sheetId="34" r:id="rId16"/>
    <sheet name="21" sheetId="32" r:id="rId17"/>
    <sheet name="нарк" sheetId="39" r:id="rId18"/>
    <sheet name="23" sheetId="8" r:id="rId19"/>
    <sheet name="24" sheetId="14" r:id="rId20"/>
    <sheet name="Лист1" sheetId="41" r:id="rId21"/>
  </sheets>
  <definedNames>
    <definedName name="Z_DAED5F8A_1D0F_4FEC_9F91_AE1C92AB4224_.wvu.PrintArea" localSheetId="9" hidden="1">'12'!$A$1:$F$8</definedName>
    <definedName name="_xlnm.Print_Area" localSheetId="0">'1'!$A$1:$B$10</definedName>
    <definedName name="_xlnm.Print_Area" localSheetId="8">'10-11'!$A$1:$H$42</definedName>
    <definedName name="_xlnm.Print_Area" localSheetId="9">'12'!$A$1:$J$24</definedName>
    <definedName name="_xlnm.Print_Area" localSheetId="10">'13-15'!$A$1:$I$97</definedName>
    <definedName name="_xlnm.Print_Area" localSheetId="11">'16'!$A$1:$J$37</definedName>
    <definedName name="_xlnm.Print_Area" localSheetId="12">'17'!$A$1:$H$37</definedName>
    <definedName name="_xlnm.Print_Area" localSheetId="13">'18'!$A$1:$H$37</definedName>
    <definedName name="_xlnm.Print_Area" localSheetId="14">'19'!$A$1:$H$37</definedName>
    <definedName name="_xlnm.Print_Area" localSheetId="1">'2'!$A$1:$J$44</definedName>
    <definedName name="_xlnm.Print_Area" localSheetId="15">'20'!$A$1:$H$37</definedName>
    <definedName name="_xlnm.Print_Area" localSheetId="16">'21'!$A$1:$H$37</definedName>
    <definedName name="_xlnm.Print_Area" localSheetId="18">'23'!$A$1:$H$41</definedName>
    <definedName name="_xlnm.Print_Area" localSheetId="19">'24'!$A$1:$K$44</definedName>
    <definedName name="_xlnm.Print_Area" localSheetId="2">'3'!$A$1:$H$40</definedName>
    <definedName name="_xlnm.Print_Area" localSheetId="3">'4'!$A$1:$H$47</definedName>
    <definedName name="_xlnm.Print_Area" localSheetId="4">'5'!$A$1:$H$43</definedName>
    <definedName name="_xlnm.Print_Area" localSheetId="5">'6'!$A$1:$J$42</definedName>
    <definedName name="_xlnm.Print_Area" localSheetId="7">'8-9'!$A$1:$I$43</definedName>
    <definedName name="_xlnm.Print_Area" localSheetId="20">Лист1!$A$1:$J$173</definedName>
    <definedName name="_xlnm.Print_Area" localSheetId="17">нарк!$A$1:$I$37</definedName>
    <definedName name="_xlnm.Print_Area" localSheetId="6">НП!$A$1:$J$20</definedName>
  </definedNames>
  <calcPr calcId="125725"/>
  <customWorkbookViews>
    <customWorkbookView name="р" guid="{DAED5F8A-1D0F-4FEC-9F91-AE1C92AB4224}" maximized="1" windowWidth="1596" windowHeight="67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9" i="3"/>
  <c r="F171" i="41"/>
  <c r="F170"/>
  <c r="C170"/>
  <c r="F169"/>
  <c r="C169"/>
  <c r="F168"/>
  <c r="F167"/>
  <c r="F166"/>
  <c r="E165"/>
  <c r="D165"/>
  <c r="C165"/>
  <c r="B165"/>
  <c r="F120"/>
  <c r="C120"/>
  <c r="B120"/>
  <c r="F119"/>
  <c r="F118"/>
  <c r="F117"/>
  <c r="F116"/>
  <c r="F115"/>
  <c r="F114"/>
  <c r="F113"/>
  <c r="F67"/>
  <c r="F66"/>
  <c r="F65"/>
  <c r="F64"/>
  <c r="F63"/>
  <c r="F62"/>
  <c r="F61"/>
  <c r="F60"/>
  <c r="F59"/>
  <c r="F58"/>
  <c r="F57"/>
  <c r="F56"/>
  <c r="F55"/>
  <c r="F54"/>
  <c r="F53"/>
  <c r="F14"/>
  <c r="F13"/>
  <c r="F12"/>
  <c r="F11"/>
  <c r="F10"/>
  <c r="F9"/>
  <c r="F8"/>
  <c r="F7"/>
  <c r="F6"/>
  <c r="F5"/>
  <c r="F4" i="40"/>
  <c r="F5"/>
  <c r="F6"/>
  <c r="F7"/>
  <c r="F8"/>
  <c r="F9"/>
  <c r="F10"/>
  <c r="F11"/>
  <c r="F12"/>
  <c r="F13"/>
  <c r="F14"/>
  <c r="F15"/>
  <c r="F16"/>
  <c r="F17"/>
  <c r="F3"/>
  <c r="F165" i="41" l="1"/>
  <c r="F12" i="37"/>
  <c r="F7" i="39"/>
  <c r="F4"/>
  <c r="F41" i="37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1"/>
  <c r="F9"/>
  <c r="F5"/>
  <c r="F22" i="38"/>
  <c r="G57" i="3"/>
  <c r="G29"/>
  <c r="G24"/>
  <c r="G10"/>
  <c r="F12" i="30"/>
  <c r="F10" i="31"/>
  <c r="F9"/>
  <c r="F17" i="32"/>
  <c r="F16"/>
  <c r="F15"/>
  <c r="F13"/>
  <c r="F12"/>
  <c r="F8"/>
  <c r="F7"/>
  <c r="F5" i="23"/>
  <c r="F4"/>
  <c r="G13" i="14" l="1"/>
  <c r="G11"/>
  <c r="G10"/>
  <c r="G8"/>
  <c r="G5"/>
  <c r="G4"/>
  <c r="E16" i="2" l="1"/>
  <c r="F34" i="38"/>
  <c r="F38"/>
  <c r="F37"/>
  <c r="F36"/>
  <c r="F35"/>
  <c r="F33"/>
  <c r="F32"/>
  <c r="F31"/>
  <c r="F30"/>
  <c r="F29"/>
  <c r="F28"/>
  <c r="F27"/>
  <c r="F26"/>
  <c r="F25"/>
  <c r="F24"/>
  <c r="F23"/>
  <c r="F17"/>
  <c r="F16"/>
  <c r="F15"/>
  <c r="F14"/>
  <c r="F13"/>
  <c r="F12"/>
  <c r="F11"/>
  <c r="F10"/>
  <c r="F9"/>
  <c r="F8"/>
  <c r="F7"/>
  <c r="F6"/>
  <c r="F5"/>
  <c r="F4"/>
  <c r="F3"/>
  <c r="F2"/>
  <c r="F6" i="37"/>
  <c r="E65" i="3"/>
  <c r="E58"/>
  <c r="E51"/>
  <c r="E42"/>
  <c r="E28"/>
  <c r="D16" i="2"/>
  <c r="D65" i="3" l="1"/>
  <c r="D58"/>
  <c r="C65"/>
  <c r="C58"/>
  <c r="C51"/>
  <c r="D42"/>
  <c r="D35"/>
  <c r="D28"/>
  <c r="C42"/>
  <c r="D12"/>
  <c r="C18"/>
  <c r="C11"/>
  <c r="C4"/>
  <c r="C21" i="2"/>
  <c r="C20"/>
  <c r="C16"/>
  <c r="C12" i="37"/>
  <c r="F7" i="23" l="1"/>
  <c r="F8"/>
  <c r="F9"/>
  <c r="F10"/>
  <c r="F11"/>
  <c r="F12"/>
  <c r="F13"/>
  <c r="F14"/>
  <c r="F6"/>
  <c r="F5" i="12"/>
  <c r="G66" i="3" l="1"/>
  <c r="G70"/>
  <c r="G67"/>
  <c r="G68"/>
  <c r="G48" l="1"/>
  <c r="G38"/>
  <c r="G20"/>
  <c r="E11"/>
  <c r="F65"/>
  <c r="F58"/>
  <c r="F51"/>
  <c r="F42"/>
  <c r="F28"/>
  <c r="F18"/>
  <c r="E18"/>
  <c r="F11"/>
  <c r="F4"/>
  <c r="E4"/>
  <c r="F11" i="32"/>
  <c r="F6"/>
  <c r="F12" i="34"/>
  <c r="F13"/>
  <c r="F10" i="29"/>
  <c r="G28" i="3" l="1"/>
  <c r="F6" i="39" l="1"/>
  <c r="F5"/>
  <c r="B12" i="37"/>
  <c r="F10"/>
  <c r="F8"/>
  <c r="F7"/>
  <c r="G61" i="3" l="1"/>
  <c r="G63"/>
  <c r="F22" i="2"/>
  <c r="F10" i="30" l="1"/>
  <c r="G46" i="3" l="1"/>
  <c r="G47"/>
  <c r="F7" i="34" l="1"/>
  <c r="F8"/>
  <c r="F11"/>
  <c r="F15"/>
  <c r="F13" i="29"/>
  <c r="F9"/>
  <c r="F13" i="30"/>
  <c r="F10" i="5"/>
  <c r="F14" i="12"/>
  <c r="F8" i="11"/>
  <c r="F15"/>
  <c r="B42" i="3" l="1"/>
  <c r="B18"/>
  <c r="D18"/>
  <c r="B65"/>
  <c r="B58"/>
  <c r="B51"/>
  <c r="F17" i="34"/>
  <c r="F6"/>
  <c r="F5"/>
  <c r="F4"/>
  <c r="F5" i="32"/>
  <c r="F4"/>
  <c r="G16" i="3"/>
  <c r="G15"/>
  <c r="B11"/>
  <c r="D11"/>
  <c r="B16" i="2"/>
  <c r="G45" i="3" l="1"/>
  <c r="G44"/>
  <c r="G55"/>
  <c r="G56"/>
  <c r="G54"/>
  <c r="G53"/>
  <c r="G21"/>
  <c r="G14"/>
  <c r="B4"/>
  <c r="D4"/>
  <c r="G7"/>
  <c r="G6"/>
  <c r="G5"/>
  <c r="F21" i="2"/>
  <c r="F19"/>
  <c r="F18"/>
  <c r="F15" i="31" l="1"/>
  <c r="F16"/>
  <c r="F17"/>
  <c r="F15" i="29"/>
  <c r="F16"/>
  <c r="F17"/>
  <c r="F15" i="30"/>
  <c r="F16"/>
  <c r="F17"/>
  <c r="F7" i="11" l="1"/>
  <c r="F14" i="31" l="1"/>
  <c r="F13"/>
  <c r="F12"/>
  <c r="F11"/>
  <c r="F8"/>
  <c r="F7"/>
  <c r="F6"/>
  <c r="F5"/>
  <c r="F4"/>
  <c r="F14" i="29"/>
  <c r="F12"/>
  <c r="F11"/>
  <c r="F8"/>
  <c r="F7"/>
  <c r="F6"/>
  <c r="F5"/>
  <c r="F4"/>
  <c r="F5" i="30"/>
  <c r="F6"/>
  <c r="F7"/>
  <c r="F8"/>
  <c r="F9"/>
  <c r="F11"/>
  <c r="F4"/>
  <c r="F17" i="5"/>
  <c r="F16"/>
  <c r="F15"/>
  <c r="F14"/>
  <c r="F13"/>
  <c r="F12"/>
  <c r="F11"/>
  <c r="F9"/>
  <c r="F8"/>
  <c r="F6"/>
  <c r="F7"/>
  <c r="G52" i="3" l="1"/>
  <c r="G58"/>
  <c r="G60"/>
  <c r="G65"/>
  <c r="G51"/>
  <c r="G42"/>
  <c r="G43"/>
  <c r="G8"/>
  <c r="G9"/>
  <c r="G11"/>
  <c r="G12"/>
  <c r="G13"/>
  <c r="G18"/>
  <c r="G19"/>
  <c r="G4"/>
  <c r="F5" i="5"/>
  <c r="F4"/>
  <c r="F7" i="8" l="1"/>
  <c r="F8"/>
  <c r="F9"/>
  <c r="F10"/>
  <c r="F6"/>
  <c r="F14" i="11" l="1"/>
  <c r="F9" i="12"/>
  <c r="F8" i="10" l="1"/>
  <c r="F5" i="9" l="1"/>
  <c r="F6" i="10"/>
  <c r="F7"/>
  <c r="F9"/>
  <c r="F10"/>
  <c r="F11"/>
  <c r="F12"/>
  <c r="F13"/>
  <c r="F14"/>
  <c r="F5"/>
  <c r="F9" i="11"/>
  <c r="F10"/>
  <c r="F11"/>
  <c r="F12"/>
  <c r="F13"/>
  <c r="F6"/>
  <c r="F6" i="12"/>
  <c r="F7"/>
  <c r="F8"/>
  <c r="F10"/>
  <c r="F11"/>
  <c r="F12"/>
  <c r="F13"/>
  <c r="F6" i="9"/>
  <c r="F7"/>
  <c r="F8"/>
  <c r="F9"/>
  <c r="F10"/>
  <c r="F11"/>
  <c r="F12"/>
  <c r="F13"/>
  <c r="F14"/>
  <c r="F17" i="2"/>
  <c r="F20"/>
  <c r="F16" l="1"/>
</calcChain>
</file>

<file path=xl/sharedStrings.xml><?xml version="1.0" encoding="utf-8"?>
<sst xmlns="http://schemas.openxmlformats.org/spreadsheetml/2006/main" count="561" uniqueCount="209">
  <si>
    <t>Незаконный оборот наркотиков</t>
  </si>
  <si>
    <t>Данные</t>
  </si>
  <si>
    <t>Возбуждено уголовных дел</t>
  </si>
  <si>
    <t>Всего находилось дел в производстве</t>
  </si>
  <si>
    <t>В т.ч. у следователей СК</t>
  </si>
  <si>
    <t>В т.ч.  у следователей МВД</t>
  </si>
  <si>
    <t>В т.ч.  у дознания МВД</t>
  </si>
  <si>
    <t>Окончено дел</t>
  </si>
  <si>
    <t>Следователями  СК</t>
  </si>
  <si>
    <t>Следователями МВД</t>
  </si>
  <si>
    <t>Дознанием МВД</t>
  </si>
  <si>
    <t>Следователями СК</t>
  </si>
  <si>
    <t xml:space="preserve">Прекращено дел  </t>
  </si>
  <si>
    <t>Число лиц, производство по делу о которых прекращено за отсутствием события, состава или непричастностью</t>
  </si>
  <si>
    <t xml:space="preserve">Приостановлено дел 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</si>
  <si>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</si>
  <si>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</t>
  </si>
  <si>
    <t xml:space="preserve">Направлено материалов для решения вопроса об уголовном преследовании в порядке п.2 ч. 2 ст.37 УПК РФ </t>
  </si>
  <si>
    <t xml:space="preserve">Возбуждено уголовных дел </t>
  </si>
  <si>
    <t xml:space="preserve">Привлечено к дисциплинарной ответственности </t>
  </si>
  <si>
    <t xml:space="preserve">Судом возвращено уголовных дел по ст. 237 УПК РФ </t>
  </si>
  <si>
    <t xml:space="preserve">Всего зарегистрировано преступлений </t>
  </si>
  <si>
    <t>Организованной группой</t>
  </si>
  <si>
    <t>Выявлено нарушений</t>
  </si>
  <si>
    <t>Внесено представлений</t>
  </si>
  <si>
    <t>Проведено проверок</t>
  </si>
  <si>
    <t>Наказано лиц</t>
  </si>
  <si>
    <t>Внесено протестов</t>
  </si>
  <si>
    <t xml:space="preserve">Выявлено нарушений законов всего </t>
  </si>
  <si>
    <t xml:space="preserve">Принесено протестов </t>
  </si>
  <si>
    <t>Изменено актов по удовл. протестам</t>
  </si>
  <si>
    <t>Наказано по представлениям</t>
  </si>
  <si>
    <t>Привлечено к администрат. ответ-ти</t>
  </si>
  <si>
    <t>Предостережено</t>
  </si>
  <si>
    <t>Направлено материалов в порядке ч. 2 п. 2 ст. 37 УПК РФ</t>
  </si>
  <si>
    <t>В сфере экономики</t>
  </si>
  <si>
    <t>Выявлено нарушений законов</t>
  </si>
  <si>
    <t>Принесено протестов</t>
  </si>
  <si>
    <t>Направлено исков</t>
  </si>
  <si>
    <t>В сфере охраны окружающей среды и природопользования</t>
  </si>
  <si>
    <t>В сфере соблюдения прав и свобод человека</t>
  </si>
  <si>
    <t xml:space="preserve">Направлено материалов в порядке ч. 2 п. 2 ст. 37 УПК РФ </t>
  </si>
  <si>
    <t xml:space="preserve">Совершено преступлений несовершеннолетними </t>
  </si>
  <si>
    <t>Привлечено к дисциплинарной ответственности</t>
  </si>
  <si>
    <t>Привлечено к административной ответственности</t>
  </si>
  <si>
    <t>Предъявлено исков</t>
  </si>
  <si>
    <t>Всего рассмотрено дел судами области</t>
  </si>
  <si>
    <t>Из</t>
  </si>
  <si>
    <t>них</t>
  </si>
  <si>
    <t>Оправдано или прекращено судом по реабилитирующим основаниям  (в лицах)</t>
  </si>
  <si>
    <t>Рассмотрено апелляционных  представлений (в лицах)</t>
  </si>
  <si>
    <t>Из них удовлетворено / в процентах</t>
  </si>
  <si>
    <t>С О Д Е Р Ж А Н И Е</t>
  </si>
  <si>
    <t>Сведения о состоянии преступности</t>
  </si>
  <si>
    <t>Зарегистрировано преступлений</t>
  </si>
  <si>
    <t>Раскрыто (%)</t>
  </si>
  <si>
    <t xml:space="preserve">Умышленные убийства </t>
  </si>
  <si>
    <t>Умышленное причинение тяжкого вреда здоровью</t>
  </si>
  <si>
    <t>В т.ч. ч.4 ст.111 УК РФ</t>
  </si>
  <si>
    <t>Изнасилования</t>
  </si>
  <si>
    <t>Разбойные нападения</t>
  </si>
  <si>
    <t>Грабежи</t>
  </si>
  <si>
    <t>Кражи (все)</t>
  </si>
  <si>
    <t>Кражи транспортных средств</t>
  </si>
  <si>
    <t>Раскрыто %</t>
  </si>
  <si>
    <t>ДТП (со смертельным исходом)</t>
  </si>
  <si>
    <t>Удельный вес (%)</t>
  </si>
  <si>
    <t>Группой лиц</t>
  </si>
  <si>
    <t>В общественных местах</t>
  </si>
  <si>
    <t>В т.ч. на улицах</t>
  </si>
  <si>
    <t>Рассмотрено уголовных  дел Калужским областным судом</t>
  </si>
  <si>
    <t>Из них с участием коллегии присяжных заседателей (дел/лиц)</t>
  </si>
  <si>
    <t xml:space="preserve">Поддержано обвинение лично горрайпрокурорами </t>
  </si>
  <si>
    <t>Рассмотренно кассационных  представлений ( в лицах)</t>
  </si>
  <si>
    <t xml:space="preserve"> </t>
  </si>
  <si>
    <t xml:space="preserve">Работа следственного аппарата и органов  МВД </t>
  </si>
  <si>
    <t>Изъято наркотических средств (грамм)</t>
  </si>
  <si>
    <t>Всего отменено постановлений о возбуждении уголовного дела</t>
  </si>
  <si>
    <t>В состоянии алкогольного опьянения</t>
  </si>
  <si>
    <t>Направлено в суд, в т.ч. с мерами восп. и мед. хар.</t>
  </si>
  <si>
    <t>Вопросы соблюдения прав и свобод граждан (всего)</t>
  </si>
  <si>
    <t>2 - 5</t>
  </si>
  <si>
    <t xml:space="preserve">Работа прокурора в сфере защиты прав несовершеннолетних </t>
  </si>
  <si>
    <t>6</t>
  </si>
  <si>
    <t xml:space="preserve">Сведения о состоянии преступности </t>
  </si>
  <si>
    <t>Работа следственного аппарата, органов дознания МВД</t>
  </si>
  <si>
    <t>Надзор за исполнением законов на досудебной стадии уголовного судопроизводства</t>
  </si>
  <si>
    <t>Надзор за исполнением уголовных наказаний</t>
  </si>
  <si>
    <t>Участие прокурора в уголовном судопроизводстве</t>
  </si>
  <si>
    <t>Приняло участие несовершеннолетних в преступлениях</t>
  </si>
  <si>
    <t>О правах и интересах несовершеннолетних</t>
  </si>
  <si>
    <t>Организация незаконной миграции</t>
  </si>
  <si>
    <t>***</t>
  </si>
  <si>
    <t>2/2</t>
  </si>
  <si>
    <t>Особо тяжкие</t>
  </si>
  <si>
    <t>Тяжкие</t>
  </si>
  <si>
    <t>Средней тяжести</t>
  </si>
  <si>
    <t>Небольшой тяжести</t>
  </si>
  <si>
    <t>Несовершеннолетними</t>
  </si>
  <si>
    <t>Неправомерное завладение транспортным средством</t>
  </si>
  <si>
    <t>Выявлено прокурором нарушений законов всего</t>
  </si>
  <si>
    <t>в том числе при приеме, регистрации и рассмотрении сообщений о преступлении</t>
  </si>
  <si>
    <t>в том числе при производстве следствия и дознания</t>
  </si>
  <si>
    <t>Внесено представлений и информаций об устранении нарушений</t>
  </si>
  <si>
    <t>Поставлено на учет ранее не учтенных преступлений</t>
  </si>
  <si>
    <t>Всего отменено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</si>
  <si>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</si>
  <si>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</si>
  <si>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</si>
  <si>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</si>
  <si>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Выявлено прокурором нарушений законов</t>
  </si>
  <si>
    <t>22</t>
  </si>
  <si>
    <t>Преступления экономической направленности</t>
  </si>
  <si>
    <t>Совершено организованными преступными группами</t>
  </si>
  <si>
    <t xml:space="preserve">111
66,5%
</t>
  </si>
  <si>
    <t>Незаконное приобретение, передача, сбыт, хранение, перевозка или ношение оружия</t>
  </si>
  <si>
    <t>Зарегистрировано преступлений по ЦФО</t>
  </si>
  <si>
    <t>Дознанием МЧС</t>
  </si>
  <si>
    <t>Дознанием УФССП</t>
  </si>
  <si>
    <t>Следователями УФСБ</t>
  </si>
  <si>
    <t>В т.ч.  у дознания МЧС</t>
  </si>
  <si>
    <t>23</t>
  </si>
  <si>
    <t>В т.ч.  у следователей ФСБ</t>
  </si>
  <si>
    <t>В т.ч.  у дознания ФССП</t>
  </si>
  <si>
    <t>Следователями ФСБ</t>
  </si>
  <si>
    <t>Дознанием ФССП</t>
  </si>
  <si>
    <t>Лицами, ранее совершавшими преступления</t>
  </si>
  <si>
    <t>Расследовано в срок свыше УПК РФ</t>
  </si>
  <si>
    <t>Удельный вес от общего количества зарегистрированных преступлений</t>
  </si>
  <si>
    <t>Зарегистрировано преступлений по РФ</t>
  </si>
  <si>
    <t>Мошенничество</t>
  </si>
  <si>
    <t>ИКТ</t>
  </si>
  <si>
    <t>ДТП</t>
  </si>
  <si>
    <t xml:space="preserve">Раскрываемость </t>
  </si>
  <si>
    <t>Надзор за исполнением законов на досудебной стадии уголовного судопроизводства 
СК</t>
  </si>
  <si>
    <t>Надзор за исполнением законов на досудебной стадии уголовного судопроизводства 
СО МВД</t>
  </si>
  <si>
    <t>Надзор за исполнением законов на досудебной стадии уголовного судопроизводства 
ОД МВД</t>
  </si>
  <si>
    <t>Надзор за исполнением законов на досудебной стадии уголовного судопроизводства 
ФССП</t>
  </si>
  <si>
    <t>Надзор за исполнением законов на досудебной стадии уголовного судопроизводства 
МЧС</t>
  </si>
  <si>
    <t>9 мес. 
2020</t>
  </si>
  <si>
    <t>9 мес. 2020</t>
  </si>
  <si>
    <t>+ - / %</t>
  </si>
  <si>
    <t>0</t>
  </si>
  <si>
    <t>9 мес. 2021</t>
  </si>
  <si>
    <t xml:space="preserve"> 9 мес. 2021</t>
  </si>
  <si>
    <t>9 мес. 
2021</t>
  </si>
  <si>
    <t>79 (отменено 15)</t>
  </si>
  <si>
    <t>13 (отменено 4)</t>
  </si>
  <si>
    <t>111             79,3%</t>
  </si>
  <si>
    <t>15/83,3%</t>
  </si>
  <si>
    <t xml:space="preserve">Участие прокурора в уголовном судопроизводстве </t>
  </si>
  <si>
    <t>%</t>
  </si>
  <si>
    <t>С вынесением приговора</t>
  </si>
  <si>
    <t>С возвращением прокурору</t>
  </si>
  <si>
    <t>105* (отменено 19)</t>
  </si>
  <si>
    <t>15 (отменено 3)</t>
  </si>
  <si>
    <t>5/100%</t>
  </si>
  <si>
    <t>59 (отменено 8)</t>
  </si>
  <si>
    <t>6 (отменено 1)</t>
  </si>
  <si>
    <t>79             78,2%</t>
  </si>
  <si>
    <t>9             81,8%</t>
  </si>
  <si>
    <t>69 (отменено 10)</t>
  </si>
  <si>
    <t>19 (отменено 4)</t>
  </si>
  <si>
    <t>1/1</t>
  </si>
  <si>
    <t>73             86,9%</t>
  </si>
  <si>
    <t>18             90%</t>
  </si>
  <si>
    <t>Общий надзор</t>
  </si>
  <si>
    <t>Н / Л</t>
  </si>
  <si>
    <t>Состояние преступности</t>
  </si>
  <si>
    <t xml:space="preserve">Органы следствия </t>
  </si>
  <si>
    <t>Оправдано лиц/ отменено решений</t>
  </si>
  <si>
    <t>4 /1</t>
  </si>
  <si>
    <t>12 /4</t>
  </si>
  <si>
    <t>5 /2</t>
  </si>
  <si>
    <t>Возвращено прокурором для дополнительного расследования /удовлетворено</t>
  </si>
  <si>
    <t>10 /1</t>
  </si>
  <si>
    <t>6 /1</t>
  </si>
  <si>
    <t>Надзор за исполнением законов, соблюдением прав и свобод граждан (всего)</t>
  </si>
  <si>
    <t>Надзор за исполнением законов на досудебной стадии уголовного судопроизводства (всего)</t>
  </si>
  <si>
    <t>Надзор за исполнением законодательства при реализации национальных проектов</t>
  </si>
  <si>
    <t>9 мес 2020</t>
  </si>
  <si>
    <t>12 мес 2020</t>
  </si>
  <si>
    <t>Демография</t>
  </si>
  <si>
    <t>Здравоохранение</t>
  </si>
  <si>
    <t>Образование</t>
  </si>
  <si>
    <t>Жилье и городская среда</t>
  </si>
  <si>
    <t>Экология</t>
  </si>
  <si>
    <t>Качество дорог</t>
  </si>
  <si>
    <t>Производительность труда</t>
  </si>
  <si>
    <t>Цифровая экономика</t>
  </si>
  <si>
    <t>Культура</t>
  </si>
  <si>
    <t>Малое и среднее предпринимательство</t>
  </si>
  <si>
    <t>В органах власти субъектов Российской Федерации</t>
  </si>
  <si>
    <t xml:space="preserve">В органах местного самоуправления </t>
  </si>
  <si>
    <t>В коммерческий организациях</t>
  </si>
  <si>
    <t>Иные организации и лица</t>
  </si>
  <si>
    <t>9 мес 2021</t>
  </si>
  <si>
    <t>7</t>
  </si>
  <si>
    <t>8-9</t>
  </si>
  <si>
    <t>10-15</t>
  </si>
  <si>
    <t>16-21</t>
  </si>
  <si>
    <t>24</t>
  </si>
  <si>
    <t>НП</t>
  </si>
  <si>
    <t>Досудебная стадия</t>
  </si>
  <si>
    <t>Наркотики</t>
  </si>
  <si>
    <t>УИН</t>
  </si>
  <si>
    <t>УСО</t>
  </si>
  <si>
    <t>5 /1</t>
  </si>
  <si>
    <t>18 /6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</si>
</sst>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&quot;  &quot;"/>
    <numFmt numFmtId="166" formatCode="####0.0"/>
    <numFmt numFmtId="167" formatCode="####0"/>
    <numFmt numFmtId="168" formatCode="#,##0.0"/>
  </numFmts>
  <fonts count="94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indexed="8"/>
      <name val="Calibri"/>
      <family val="2"/>
    </font>
    <font>
      <sz val="8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 New Cyr"/>
      <family val="3"/>
      <charset val="204"/>
    </font>
    <font>
      <sz val="10"/>
      <name val="Arial"/>
      <family val="2"/>
      <charset val="204"/>
    </font>
    <font>
      <sz val="11"/>
      <color indexed="6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Calibri"/>
      <family val="2"/>
    </font>
    <font>
      <b/>
      <sz val="14"/>
      <color rgb="FF00B050"/>
      <name val="Times New Roman"/>
      <family val="1"/>
      <charset val="204"/>
    </font>
    <font>
      <b/>
      <sz val="12"/>
      <color indexed="8"/>
      <name val="Calibri"/>
      <family val="2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ourier New Cyr"/>
      <family val="3"/>
      <charset val="204"/>
    </font>
    <font>
      <b/>
      <sz val="10"/>
      <color indexed="8"/>
      <name val="Courier New Cyr"/>
      <family val="3"/>
      <charset val="204"/>
    </font>
    <font>
      <sz val="10"/>
      <color indexed="10"/>
      <name val="Courier New Cyr"/>
      <family val="3"/>
      <charset val="204"/>
    </font>
    <font>
      <b/>
      <sz val="10"/>
      <color indexed="9"/>
      <name val="Courier New Cyr"/>
      <family val="3"/>
      <charset val="204"/>
    </font>
    <font>
      <i/>
      <sz val="10"/>
      <color indexed="23"/>
      <name val="Courier New Cyr"/>
      <family val="3"/>
      <charset val="204"/>
    </font>
    <font>
      <sz val="10"/>
      <color indexed="17"/>
      <name val="Courier New Cyr"/>
      <family val="3"/>
      <charset val="204"/>
    </font>
    <font>
      <sz val="18"/>
      <color indexed="8"/>
      <name val="Courier New Cyr"/>
      <family val="3"/>
      <charset val="204"/>
    </font>
    <font>
      <sz val="12"/>
      <color indexed="8"/>
      <name val="Courier New Cyr"/>
      <family val="3"/>
      <charset val="204"/>
    </font>
    <font>
      <b/>
      <sz val="24"/>
      <color indexed="8"/>
      <name val="Courier New Cyr"/>
      <family val="3"/>
      <charset val="204"/>
    </font>
    <font>
      <sz val="10"/>
      <color indexed="19"/>
      <name val="Courier New Cyr"/>
      <family val="3"/>
      <charset val="204"/>
    </font>
    <font>
      <sz val="10"/>
      <color indexed="63"/>
      <name val="Courier New Cyr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C0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theme="1"/>
      <name val="Times New Roman"/>
      <family val="1"/>
      <charset val="204"/>
    </font>
    <font>
      <b/>
      <sz val="7"/>
      <name val="Arial Narrow"/>
      <family val="2"/>
      <charset val="204"/>
    </font>
    <font>
      <sz val="10"/>
      <name val="Courier New CYR"/>
      <charset val="204"/>
    </font>
    <font>
      <b/>
      <sz val="11"/>
      <color theme="1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7">
    <xf numFmtId="0" fontId="0" fillId="0" borderId="0"/>
    <xf numFmtId="0" fontId="19" fillId="0" borderId="0"/>
    <xf numFmtId="0" fontId="25" fillId="0" borderId="0"/>
    <xf numFmtId="0" fontId="26" fillId="0" borderId="0"/>
    <xf numFmtId="0" fontId="25" fillId="0" borderId="0"/>
    <xf numFmtId="0" fontId="19" fillId="0" borderId="0"/>
    <xf numFmtId="0" fontId="35" fillId="0" borderId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25" borderId="0" applyNumberFormat="0" applyBorder="0" applyAlignment="0" applyProtection="0"/>
    <xf numFmtId="0" fontId="52" fillId="26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27" borderId="0" applyNumberFormat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8" borderId="16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32" borderId="0" applyNumberFormat="0" applyBorder="0" applyAlignment="0" applyProtection="0"/>
    <xf numFmtId="0" fontId="60" fillId="13" borderId="16" applyNumberFormat="0" applyAlignment="0" applyProtection="0"/>
    <xf numFmtId="0" fontId="61" fillId="33" borderId="17" applyNumberFormat="0" applyAlignment="0" applyProtection="0"/>
    <xf numFmtId="0" fontId="62" fillId="33" borderId="16" applyNumberFormat="0" applyAlignment="0" applyProtection="0"/>
    <xf numFmtId="0" fontId="63" fillId="0" borderId="18" applyNumberFormat="0" applyFill="0" applyAlignment="0" applyProtection="0"/>
    <xf numFmtId="0" fontId="64" fillId="0" borderId="19" applyNumberFormat="0" applyFill="0" applyAlignment="0" applyProtection="0"/>
    <xf numFmtId="0" fontId="65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66" fillId="34" borderId="22" applyNumberFormat="0" applyAlignment="0" applyProtection="0"/>
    <xf numFmtId="0" fontId="67" fillId="0" borderId="0" applyNumberFormat="0" applyFill="0" applyBorder="0" applyAlignment="0" applyProtection="0"/>
    <xf numFmtId="0" fontId="68" fillId="35" borderId="0" applyNumberFormat="0" applyBorder="0" applyAlignment="0" applyProtection="0"/>
    <xf numFmtId="0" fontId="69" fillId="9" borderId="0" applyNumberFormat="0" applyBorder="0" applyAlignment="0" applyProtection="0"/>
    <xf numFmtId="0" fontId="70" fillId="0" borderId="0" applyNumberFormat="0" applyFill="0" applyBorder="0" applyAlignment="0" applyProtection="0"/>
    <xf numFmtId="0" fontId="19" fillId="36" borderId="23" applyNumberFormat="0" applyFont="0" applyAlignment="0" applyProtection="0"/>
    <xf numFmtId="0" fontId="71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3" fillId="10" borderId="0" applyNumberFormat="0" applyBorder="0" applyAlignment="0" applyProtection="0"/>
    <xf numFmtId="0" fontId="19" fillId="0" borderId="0"/>
    <xf numFmtId="0" fontId="86" fillId="0" borderId="0"/>
    <xf numFmtId="0" fontId="35" fillId="0" borderId="0"/>
  </cellStyleXfs>
  <cellXfs count="570">
    <xf numFmtId="0" fontId="0" fillId="0" borderId="0" xfId="0"/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0" xfId="0" applyBorder="1"/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justify" vertical="center" wrapText="1"/>
    </xf>
    <xf numFmtId="0" fontId="0" fillId="0" borderId="6" xfId="0" applyBorder="1"/>
    <xf numFmtId="0" fontId="16" fillId="0" borderId="0" xfId="0" applyFont="1"/>
    <xf numFmtId="0" fontId="0" fillId="0" borderId="0" xfId="0" applyBorder="1" applyAlignment="1">
      <alignment horizontal="center" vertical="center" wrapText="1"/>
    </xf>
    <xf numFmtId="164" fontId="16" fillId="0" borderId="0" xfId="0" applyNumberFormat="1" applyFont="1"/>
    <xf numFmtId="164" fontId="0" fillId="0" borderId="0" xfId="0" applyNumberFormat="1"/>
    <xf numFmtId="164" fontId="5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2" borderId="0" xfId="0" applyFill="1"/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164" fontId="0" fillId="0" borderId="0" xfId="0" applyNumberFormat="1" applyFill="1"/>
    <xf numFmtId="0" fontId="0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3" fillId="0" borderId="0" xfId="0" applyFont="1"/>
    <xf numFmtId="0" fontId="6" fillId="0" borderId="1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12" fillId="2" borderId="0" xfId="0" applyFont="1" applyFill="1"/>
    <xf numFmtId="164" fontId="12" fillId="0" borderId="0" xfId="0" applyNumberFormat="1" applyFont="1"/>
    <xf numFmtId="0" fontId="12" fillId="0" borderId="0" xfId="0" applyFont="1" applyBorder="1" applyAlignment="1"/>
    <xf numFmtId="0" fontId="5" fillId="0" borderId="0" xfId="0" applyFont="1" applyAlignment="1">
      <alignment horizontal="right" wrapText="1"/>
    </xf>
    <xf numFmtId="0" fontId="12" fillId="0" borderId="0" xfId="0" applyFont="1" applyFill="1"/>
    <xf numFmtId="164" fontId="7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4" fillId="0" borderId="0" xfId="0" applyFont="1"/>
    <xf numFmtId="0" fontId="29" fillId="0" borderId="0" xfId="0" applyFont="1"/>
    <xf numFmtId="0" fontId="9" fillId="0" borderId="6" xfId="0" applyFont="1" applyBorder="1" applyAlignment="1">
      <alignment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/>
    <xf numFmtId="0" fontId="28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12" fillId="7" borderId="0" xfId="0" applyFont="1" applyFill="1"/>
    <xf numFmtId="0" fontId="3" fillId="0" borderId="0" xfId="0" applyFont="1"/>
    <xf numFmtId="0" fontId="31" fillId="0" borderId="0" xfId="0" applyFont="1" applyBorder="1" applyAlignment="1">
      <alignment horizontal="center" vertical="center" wrapText="1"/>
    </xf>
    <xf numFmtId="0" fontId="31" fillId="0" borderId="0" xfId="0" applyFont="1"/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center" vertical="center" wrapText="1"/>
    </xf>
    <xf numFmtId="0" fontId="0" fillId="7" borderId="0" xfId="0" applyFill="1"/>
    <xf numFmtId="0" fontId="0" fillId="6" borderId="9" xfId="0" applyFill="1" applyBorder="1"/>
    <xf numFmtId="0" fontId="0" fillId="6" borderId="7" xfId="0" applyFill="1" applyBorder="1"/>
    <xf numFmtId="0" fontId="0" fillId="7" borderId="0" xfId="0" applyFill="1" applyBorder="1"/>
    <xf numFmtId="0" fontId="21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7" fillId="7" borderId="0" xfId="0" applyFont="1" applyFill="1"/>
    <xf numFmtId="0" fontId="15" fillId="0" borderId="0" xfId="0" applyFont="1" applyAlignment="1">
      <alignment horizontal="center" vertical="center"/>
    </xf>
    <xf numFmtId="0" fontId="0" fillId="0" borderId="0" xfId="0" applyNumberFormat="1" applyAlignment="1">
      <alignment horizontal="left"/>
    </xf>
    <xf numFmtId="0" fontId="9" fillId="0" borderId="9" xfId="0" applyFont="1" applyBorder="1" applyAlignment="1">
      <alignment horizontal="left" vertical="center"/>
    </xf>
    <xf numFmtId="49" fontId="33" fillId="0" borderId="9" xfId="0" applyNumberFormat="1" applyFont="1" applyBorder="1" applyAlignment="1">
      <alignment horizontal="right"/>
    </xf>
    <xf numFmtId="49" fontId="33" fillId="0" borderId="7" xfId="0" applyNumberFormat="1" applyFont="1" applyBorder="1" applyAlignment="1">
      <alignment horizontal="right"/>
    </xf>
    <xf numFmtId="49" fontId="9" fillId="0" borderId="9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21" fillId="0" borderId="0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" fillId="0" borderId="0" xfId="0" applyFont="1"/>
    <xf numFmtId="0" fontId="34" fillId="0" borderId="0" xfId="0" applyFont="1"/>
    <xf numFmtId="0" fontId="32" fillId="0" borderId="0" xfId="0" applyFont="1"/>
    <xf numFmtId="164" fontId="0" fillId="0" borderId="0" xfId="0" applyNumberFormat="1" applyFont="1"/>
    <xf numFmtId="0" fontId="0" fillId="0" borderId="0" xfId="0" applyFont="1" applyFill="1"/>
    <xf numFmtId="0" fontId="39" fillId="0" borderId="0" xfId="0" applyFont="1"/>
    <xf numFmtId="0" fontId="39" fillId="7" borderId="0" xfId="0" applyFont="1" applyFill="1"/>
    <xf numFmtId="0" fontId="38" fillId="0" borderId="0" xfId="0" applyFont="1"/>
    <xf numFmtId="0" fontId="22" fillId="7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3" fontId="22" fillId="7" borderId="6" xfId="0" applyNumberFormat="1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3" fontId="22" fillId="7" borderId="6" xfId="0" applyNumberFormat="1" applyFont="1" applyFill="1" applyBorder="1" applyAlignment="1">
      <alignment horizontal="center" vertical="center"/>
    </xf>
    <xf numFmtId="164" fontId="24" fillId="0" borderId="6" xfId="0" applyNumberFormat="1" applyFont="1" applyBorder="1" applyAlignment="1">
      <alignment horizontal="center" vertical="center" wrapText="1"/>
    </xf>
    <xf numFmtId="0" fontId="40" fillId="7" borderId="0" xfId="0" applyFont="1" applyFill="1"/>
    <xf numFmtId="0" fontId="22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64" fontId="41" fillId="0" borderId="0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right" wrapText="1"/>
    </xf>
    <xf numFmtId="0" fontId="5" fillId="7" borderId="0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164" fontId="5" fillId="7" borderId="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166" fontId="30" fillId="7" borderId="0" xfId="0" applyNumberFormat="1" applyFont="1" applyFill="1" applyBorder="1" applyAlignment="1">
      <alignment horizontal="center" vertical="center"/>
    </xf>
    <xf numFmtId="164" fontId="22" fillId="7" borderId="0" xfId="0" applyNumberFormat="1" applyFont="1" applyFill="1" applyBorder="1" applyAlignment="1">
      <alignment horizontal="center" vertical="center" wrapText="1"/>
    </xf>
    <xf numFmtId="164" fontId="30" fillId="7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3" fillId="0" borderId="0" xfId="0" applyFont="1"/>
    <xf numFmtId="0" fontId="44" fillId="0" borderId="0" xfId="0" applyFont="1"/>
    <xf numFmtId="164" fontId="18" fillId="0" borderId="0" xfId="0" applyNumberFormat="1" applyFont="1" applyFill="1" applyAlignment="1">
      <alignment horizontal="center" vertical="center"/>
    </xf>
    <xf numFmtId="0" fontId="11" fillId="0" borderId="0" xfId="0" applyFont="1"/>
    <xf numFmtId="0" fontId="39" fillId="0" borderId="0" xfId="0" applyFont="1" applyFill="1"/>
    <xf numFmtId="0" fontId="9" fillId="0" borderId="1" xfId="0" applyFont="1" applyBorder="1" applyAlignment="1">
      <alignment vertical="center" wrapText="1"/>
    </xf>
    <xf numFmtId="164" fontId="46" fillId="0" borderId="6" xfId="0" applyNumberFormat="1" applyFont="1" applyBorder="1" applyAlignment="1">
      <alignment horizontal="center" vertical="center" wrapText="1"/>
    </xf>
    <xf numFmtId="3" fontId="14" fillId="7" borderId="2" xfId="0" applyNumberFormat="1" applyFont="1" applyFill="1" applyBorder="1" applyAlignment="1">
      <alignment horizontal="center" vertical="center" wrapText="1"/>
    </xf>
    <xf numFmtId="3" fontId="36" fillId="5" borderId="2" xfId="0" applyNumberFormat="1" applyFont="1" applyFill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1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22" fillId="7" borderId="8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wrapText="1"/>
    </xf>
    <xf numFmtId="3" fontId="14" fillId="5" borderId="2" xfId="0" applyNumberFormat="1" applyFont="1" applyFill="1" applyBorder="1" applyAlignment="1">
      <alignment horizontal="center" vertical="center" wrapText="1"/>
    </xf>
    <xf numFmtId="3" fontId="14" fillId="7" borderId="8" xfId="0" applyNumberFormat="1" applyFont="1" applyFill="1" applyBorder="1" applyAlignment="1">
      <alignment horizontal="center" vertical="center" wrapText="1"/>
    </xf>
    <xf numFmtId="3" fontId="14" fillId="5" borderId="8" xfId="0" applyNumberFormat="1" applyFont="1" applyFill="1" applyBorder="1" applyAlignment="1">
      <alignment horizontal="center" vertical="center" wrapText="1"/>
    </xf>
    <xf numFmtId="3" fontId="45" fillId="7" borderId="8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3" fontId="45" fillId="3" borderId="8" xfId="0" applyNumberFormat="1" applyFont="1" applyFill="1" applyBorder="1" applyAlignment="1">
      <alignment horizontal="center" vertical="center" wrapText="1"/>
    </xf>
    <xf numFmtId="3" fontId="11" fillId="7" borderId="8" xfId="0" applyNumberFormat="1" applyFont="1" applyFill="1" applyBorder="1" applyAlignment="1">
      <alignment horizontal="center" vertical="center" wrapText="1"/>
    </xf>
    <xf numFmtId="3" fontId="22" fillId="7" borderId="2" xfId="0" applyNumberFormat="1" applyFont="1" applyFill="1" applyBorder="1" applyAlignment="1">
      <alignment horizontal="center" vertical="center" wrapText="1"/>
    </xf>
    <xf numFmtId="3" fontId="21" fillId="7" borderId="2" xfId="0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/>
    <xf numFmtId="1" fontId="12" fillId="7" borderId="0" xfId="0" applyNumberFormat="1" applyFont="1" applyFill="1"/>
    <xf numFmtId="0" fontId="11" fillId="7" borderId="0" xfId="0" applyFont="1" applyFill="1" applyAlignment="1">
      <alignment horizontal="center" vertical="center"/>
    </xf>
    <xf numFmtId="164" fontId="11" fillId="7" borderId="0" xfId="0" applyNumberFormat="1" applyFont="1" applyFill="1"/>
    <xf numFmtId="2" fontId="16" fillId="7" borderId="0" xfId="0" applyNumberFormat="1" applyFont="1" applyFill="1"/>
    <xf numFmtId="0" fontId="76" fillId="7" borderId="0" xfId="64" applyFont="1" applyFill="1" applyBorder="1" applyAlignment="1">
      <alignment horizontal="right"/>
    </xf>
    <xf numFmtId="0" fontId="77" fillId="7" borderId="0" xfId="64" applyFont="1" applyFill="1" applyBorder="1" applyAlignment="1">
      <alignment horizontal="right"/>
    </xf>
    <xf numFmtId="0" fontId="12" fillId="7" borderId="0" xfId="0" applyFont="1" applyFill="1" applyBorder="1"/>
    <xf numFmtId="0" fontId="16" fillId="7" borderId="0" xfId="0" applyFont="1" applyFill="1" applyBorder="1"/>
    <xf numFmtId="3" fontId="45" fillId="7" borderId="0" xfId="0" applyNumberFormat="1" applyFont="1" applyFill="1" applyBorder="1" applyAlignment="1">
      <alignment horizontal="center" vertical="center" wrapText="1"/>
    </xf>
    <xf numFmtId="0" fontId="42" fillId="7" borderId="0" xfId="0" applyFont="1" applyFill="1" applyBorder="1" applyAlignment="1">
      <alignment horizontal="justify" vertical="center" wrapText="1"/>
    </xf>
    <xf numFmtId="3" fontId="2" fillId="7" borderId="0" xfId="0" applyNumberFormat="1" applyFont="1" applyFill="1" applyBorder="1" applyAlignment="1">
      <alignment horizontal="center" vertical="center" wrapText="1"/>
    </xf>
    <xf numFmtId="0" fontId="44" fillId="7" borderId="0" xfId="0" applyFont="1" applyFill="1"/>
    <xf numFmtId="0" fontId="6" fillId="7" borderId="0" xfId="0" applyFont="1" applyFill="1"/>
    <xf numFmtId="0" fontId="43" fillId="7" borderId="0" xfId="0" applyFont="1" applyFill="1"/>
    <xf numFmtId="3" fontId="46" fillId="7" borderId="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8" fontId="46" fillId="7" borderId="6" xfId="0" applyNumberFormat="1" applyFont="1" applyFill="1" applyBorder="1" applyAlignment="1">
      <alignment horizontal="center" vertical="center"/>
    </xf>
    <xf numFmtId="3" fontId="46" fillId="5" borderId="6" xfId="0" applyNumberFormat="1" applyFont="1" applyFill="1" applyBorder="1" applyAlignment="1">
      <alignment horizontal="center" vertical="center"/>
    </xf>
    <xf numFmtId="3" fontId="46" fillId="7" borderId="6" xfId="5" applyNumberFormat="1" applyFont="1" applyFill="1" applyBorder="1" applyAlignment="1">
      <alignment horizontal="center" vertical="center" wrapText="1"/>
    </xf>
    <xf numFmtId="3" fontId="46" fillId="5" borderId="6" xfId="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32" fillId="0" borderId="0" xfId="0" applyNumberFormat="1" applyFont="1"/>
    <xf numFmtId="0" fontId="3" fillId="7" borderId="1" xfId="0" applyFont="1" applyFill="1" applyBorder="1" applyAlignment="1">
      <alignment horizontal="center" vertical="center" wrapText="1"/>
    </xf>
    <xf numFmtId="165" fontId="46" fillId="5" borderId="6" xfId="0" applyNumberFormat="1" applyFont="1" applyFill="1" applyBorder="1" applyAlignment="1">
      <alignment horizontal="center" vertical="center"/>
    </xf>
    <xf numFmtId="166" fontId="75" fillId="5" borderId="6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/>
    </xf>
    <xf numFmtId="166" fontId="46" fillId="5" borderId="6" xfId="0" applyNumberFormat="1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3" fontId="79" fillId="3" borderId="8" xfId="0" applyNumberFormat="1" applyFont="1" applyFill="1" applyBorder="1" applyAlignment="1">
      <alignment horizontal="center" vertical="center" wrapText="1"/>
    </xf>
    <xf numFmtId="164" fontId="74" fillId="7" borderId="0" xfId="0" applyNumberFormat="1" applyFont="1" applyFill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/>
    </xf>
    <xf numFmtId="0" fontId="80" fillId="7" borderId="0" xfId="0" applyFont="1" applyFill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6" fillId="7" borderId="6" xfId="0" applyFont="1" applyFill="1" applyBorder="1" applyAlignment="1">
      <alignment horizontal="center" vertical="center" wrapText="1"/>
    </xf>
    <xf numFmtId="0" fontId="81" fillId="0" borderId="6" xfId="0" applyFont="1" applyBorder="1" applyAlignment="1">
      <alignment horizontal="justify" vertical="center" wrapText="1"/>
    </xf>
    <xf numFmtId="0" fontId="81" fillId="7" borderId="6" xfId="0" applyFont="1" applyFill="1" applyBorder="1" applyAlignment="1">
      <alignment horizontal="center" vertical="center" wrapText="1"/>
    </xf>
    <xf numFmtId="0" fontId="81" fillId="7" borderId="8" xfId="0" applyFont="1" applyFill="1" applyBorder="1" applyAlignment="1">
      <alignment horizontal="center" vertical="center" wrapText="1"/>
    </xf>
    <xf numFmtId="0" fontId="81" fillId="3" borderId="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37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37" borderId="3" xfId="0" applyFont="1" applyFill="1" applyBorder="1" applyAlignment="1">
      <alignment horizontal="center" vertical="center" wrapText="1"/>
    </xf>
    <xf numFmtId="165" fontId="46" fillId="37" borderId="6" xfId="0" applyNumberFormat="1" applyFont="1" applyFill="1" applyBorder="1" applyAlignment="1">
      <alignment horizontal="center" vertical="center"/>
    </xf>
    <xf numFmtId="166" fontId="46" fillId="37" borderId="6" xfId="0" applyNumberFormat="1" applyFont="1" applyFill="1" applyBorder="1" applyAlignment="1">
      <alignment horizontal="center" vertical="center"/>
    </xf>
    <xf numFmtId="3" fontId="46" fillId="37" borderId="6" xfId="0" applyNumberFormat="1" applyFont="1" applyFill="1" applyBorder="1" applyAlignment="1">
      <alignment horizontal="center" vertical="center"/>
    </xf>
    <xf numFmtId="3" fontId="46" fillId="37" borderId="6" xfId="5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46" fillId="37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46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3" fontId="14" fillId="37" borderId="2" xfId="0" applyNumberFormat="1" applyFont="1" applyFill="1" applyBorder="1" applyAlignment="1">
      <alignment horizontal="center" vertical="center" wrapText="1"/>
    </xf>
    <xf numFmtId="3" fontId="22" fillId="37" borderId="6" xfId="0" applyNumberFormat="1" applyFont="1" applyFill="1" applyBorder="1" applyAlignment="1">
      <alignment horizontal="center" vertical="center" wrapText="1"/>
    </xf>
    <xf numFmtId="3" fontId="24" fillId="37" borderId="6" xfId="0" applyNumberFormat="1" applyFont="1" applyFill="1" applyBorder="1" applyAlignment="1">
      <alignment horizontal="center" vertical="center" wrapText="1"/>
    </xf>
    <xf numFmtId="49" fontId="81" fillId="0" borderId="6" xfId="0" applyNumberFormat="1" applyFont="1" applyBorder="1" applyAlignment="1">
      <alignment horizontal="center" vertical="center" wrapText="1"/>
    </xf>
    <xf numFmtId="0" fontId="81" fillId="0" borderId="0" xfId="0" applyFont="1"/>
    <xf numFmtId="0" fontId="82" fillId="0" borderId="0" xfId="0" applyFont="1"/>
    <xf numFmtId="0" fontId="81" fillId="37" borderId="6" xfId="0" applyFont="1" applyFill="1" applyBorder="1" applyAlignment="1">
      <alignment horizontal="center" vertical="center" wrapText="1"/>
    </xf>
    <xf numFmtId="3" fontId="14" fillId="37" borderId="8" xfId="0" applyNumberFormat="1" applyFont="1" applyFill="1" applyBorder="1" applyAlignment="1">
      <alignment horizontal="center" vertical="center" wrapText="1"/>
    </xf>
    <xf numFmtId="3" fontId="2" fillId="37" borderId="8" xfId="0" applyNumberFormat="1" applyFont="1" applyFill="1" applyBorder="1" applyAlignment="1">
      <alignment horizontal="center" vertical="center" wrapText="1"/>
    </xf>
    <xf numFmtId="3" fontId="45" fillId="37" borderId="8" xfId="0" applyNumberFormat="1" applyFont="1" applyFill="1" applyBorder="1" applyAlignment="1">
      <alignment horizontal="center" vertical="center" wrapText="1"/>
    </xf>
    <xf numFmtId="0" fontId="11" fillId="37" borderId="6" xfId="0" applyFont="1" applyFill="1" applyBorder="1" applyAlignment="1">
      <alignment horizontal="center" vertical="center" wrapText="1"/>
    </xf>
    <xf numFmtId="3" fontId="79" fillId="37" borderId="8" xfId="0" applyNumberFormat="1" applyFont="1" applyFill="1" applyBorder="1" applyAlignment="1">
      <alignment horizontal="center" vertical="center" wrapText="1"/>
    </xf>
    <xf numFmtId="1" fontId="3" fillId="7" borderId="8" xfId="0" applyNumberFormat="1" applyFont="1" applyFill="1" applyBorder="1" applyAlignment="1">
      <alignment horizontal="center" vertical="center" wrapText="1"/>
    </xf>
    <xf numFmtId="0" fontId="3" fillId="37" borderId="6" xfId="0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20" fillId="37" borderId="14" xfId="0" applyFont="1" applyFill="1" applyBorder="1" applyAlignment="1">
      <alignment horizontal="center" vertical="center" wrapText="1"/>
    </xf>
    <xf numFmtId="166" fontId="75" fillId="37" borderId="6" xfId="0" applyNumberFormat="1" applyFont="1" applyFill="1" applyBorder="1" applyAlignment="1">
      <alignment horizontal="center" vertical="center"/>
    </xf>
    <xf numFmtId="0" fontId="46" fillId="37" borderId="6" xfId="0" applyFont="1" applyFill="1" applyBorder="1" applyAlignment="1">
      <alignment horizontal="center" vertical="center"/>
    </xf>
    <xf numFmtId="3" fontId="3" fillId="37" borderId="6" xfId="0" applyNumberFormat="1" applyFont="1" applyFill="1" applyBorder="1" applyAlignment="1" applyProtection="1">
      <alignment horizontal="center" vertical="center" wrapText="1"/>
      <protection locked="0"/>
    </xf>
    <xf numFmtId="0" fontId="83" fillId="0" borderId="0" xfId="0" applyFont="1"/>
    <xf numFmtId="49" fontId="81" fillId="0" borderId="14" xfId="0" applyNumberFormat="1" applyFont="1" applyBorder="1" applyAlignment="1">
      <alignment horizontal="center" vertical="center" wrapText="1"/>
    </xf>
    <xf numFmtId="0" fontId="22" fillId="37" borderId="25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3" fontId="36" fillId="37" borderId="2" xfId="0" applyNumberFormat="1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46" fillId="37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/>
    </xf>
    <xf numFmtId="3" fontId="22" fillId="0" borderId="11" xfId="0" applyNumberFormat="1" applyFont="1" applyFill="1" applyBorder="1" applyAlignment="1">
      <alignment horizontal="center" vertical="center"/>
    </xf>
    <xf numFmtId="3" fontId="22" fillId="0" borderId="6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46" fillId="7" borderId="6" xfId="0" applyNumberFormat="1" applyFont="1" applyFill="1" applyBorder="1" applyAlignment="1">
      <alignment horizontal="center" vertical="center"/>
    </xf>
    <xf numFmtId="3" fontId="46" fillId="7" borderId="6" xfId="0" applyNumberFormat="1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/>
    </xf>
    <xf numFmtId="166" fontId="46" fillId="0" borderId="6" xfId="0" applyNumberFormat="1" applyFont="1" applyFill="1" applyBorder="1" applyAlignment="1">
      <alignment horizontal="center" vertical="center"/>
    </xf>
    <xf numFmtId="3" fontId="46" fillId="0" borderId="6" xfId="0" applyNumberFormat="1" applyFont="1" applyFill="1" applyBorder="1" applyAlignment="1">
      <alignment horizontal="center" vertical="center" wrapText="1"/>
    </xf>
    <xf numFmtId="3" fontId="46" fillId="37" borderId="6" xfId="0" applyNumberFormat="1" applyFont="1" applyFill="1" applyBorder="1" applyAlignment="1">
      <alignment horizontal="center" vertical="center" wrapText="1"/>
    </xf>
    <xf numFmtId="3" fontId="46" fillId="5" borderId="6" xfId="0" applyNumberFormat="1" applyFont="1" applyFill="1" applyBorder="1" applyAlignment="1">
      <alignment horizontal="center" vertical="center" wrapText="1"/>
    </xf>
    <xf numFmtId="3" fontId="22" fillId="0" borderId="6" xfId="0" applyNumberFormat="1" applyFont="1" applyFill="1" applyBorder="1" applyAlignment="1">
      <alignment horizontal="center" vertical="center" wrapText="1"/>
    </xf>
    <xf numFmtId="166" fontId="84" fillId="0" borderId="6" xfId="0" applyNumberFormat="1" applyFont="1" applyFill="1" applyBorder="1" applyAlignment="1">
      <alignment horizontal="center" vertical="center"/>
    </xf>
    <xf numFmtId="165" fontId="36" fillId="0" borderId="6" xfId="0" applyNumberFormat="1" applyFont="1" applyFill="1" applyBorder="1" applyAlignment="1">
      <alignment horizontal="center" vertical="center"/>
    </xf>
    <xf numFmtId="167" fontId="22" fillId="0" borderId="6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166" fontId="24" fillId="0" borderId="6" xfId="0" applyNumberFormat="1" applyFont="1" applyFill="1" applyBorder="1" applyAlignment="1">
      <alignment horizontal="center" vertical="center"/>
    </xf>
    <xf numFmtId="167" fontId="36" fillId="0" borderId="6" xfId="0" applyNumberFormat="1" applyFont="1" applyFill="1" applyBorder="1" applyAlignment="1">
      <alignment horizontal="center" vertical="center"/>
    </xf>
    <xf numFmtId="166" fontId="75" fillId="0" borderId="6" xfId="0" applyNumberFormat="1" applyFont="1" applyFill="1" applyBorder="1" applyAlignment="1">
      <alignment horizontal="center" vertical="center"/>
    </xf>
    <xf numFmtId="0" fontId="14" fillId="37" borderId="6" xfId="0" applyFont="1" applyFill="1" applyBorder="1" applyAlignment="1">
      <alignment horizontal="center" vertical="center" wrapText="1"/>
    </xf>
    <xf numFmtId="0" fontId="21" fillId="37" borderId="6" xfId="0" applyFont="1" applyFill="1" applyBorder="1" applyAlignment="1">
      <alignment horizontal="center" vertical="center" wrapText="1"/>
    </xf>
    <xf numFmtId="0" fontId="22" fillId="37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166" fontId="24" fillId="0" borderId="0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center" vertical="center" wrapText="1"/>
    </xf>
    <xf numFmtId="3" fontId="14" fillId="37" borderId="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3" fontId="14" fillId="0" borderId="6" xfId="0" applyNumberFormat="1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3" fontId="45" fillId="0" borderId="6" xfId="0" applyNumberFormat="1" applyFont="1" applyFill="1" applyBorder="1" applyAlignment="1">
      <alignment horizontal="center" vertical="center" wrapText="1"/>
    </xf>
    <xf numFmtId="3" fontId="45" fillId="0" borderId="8" xfId="0" applyNumberFormat="1" applyFont="1" applyFill="1" applyBorder="1" applyAlignment="1">
      <alignment horizontal="center" vertical="center" wrapText="1"/>
    </xf>
    <xf numFmtId="0" fontId="22" fillId="37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65" fontId="46" fillId="0" borderId="6" xfId="0" applyNumberFormat="1" applyFont="1" applyFill="1" applyBorder="1" applyAlignment="1">
      <alignment horizontal="center" vertical="center"/>
    </xf>
    <xf numFmtId="0" fontId="46" fillId="0" borderId="6" xfId="5" applyFont="1" applyFill="1" applyBorder="1" applyAlignment="1">
      <alignment horizontal="center" vertical="center" wrapText="1"/>
    </xf>
    <xf numFmtId="3" fontId="22" fillId="0" borderId="3" xfId="0" applyNumberFormat="1" applyFont="1" applyFill="1" applyBorder="1" applyAlignment="1">
      <alignment horizontal="center" vertical="center"/>
    </xf>
    <xf numFmtId="3" fontId="22" fillId="3" borderId="6" xfId="0" applyNumberFormat="1" applyFont="1" applyFill="1" applyBorder="1" applyAlignment="1">
      <alignment horizontal="center" vertical="center" wrapText="1"/>
    </xf>
    <xf numFmtId="3" fontId="14" fillId="3" borderId="6" xfId="0" applyNumberFormat="1" applyFont="1" applyFill="1" applyBorder="1" applyAlignment="1">
      <alignment horizontal="center" vertical="center" wrapText="1"/>
    </xf>
    <xf numFmtId="3" fontId="21" fillId="37" borderId="6" xfId="0" applyNumberFormat="1" applyFont="1" applyFill="1" applyBorder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4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7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85" fillId="0" borderId="0" xfId="0" applyNumberFormat="1" applyFont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3" fontId="24" fillId="3" borderId="6" xfId="0" applyNumberFormat="1" applyFont="1" applyFill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center" wrapText="1"/>
    </xf>
    <xf numFmtId="164" fontId="40" fillId="0" borderId="0" xfId="0" applyNumberFormat="1" applyFont="1"/>
    <xf numFmtId="166" fontId="46" fillId="0" borderId="6" xfId="4" applyNumberFormat="1" applyFont="1" applyFill="1" applyBorder="1" applyAlignment="1">
      <alignment horizontal="center" vertical="center" wrapText="1"/>
    </xf>
    <xf numFmtId="164" fontId="46" fillId="2" borderId="6" xfId="1" applyNumberFormat="1" applyFont="1" applyFill="1" applyBorder="1" applyAlignment="1">
      <alignment horizontal="center" vertical="center" wrapText="1"/>
    </xf>
    <xf numFmtId="166" fontId="22" fillId="0" borderId="6" xfId="0" applyNumberFormat="1" applyFont="1" applyFill="1" applyBorder="1" applyAlignment="1">
      <alignment horizontal="center" vertical="center"/>
    </xf>
    <xf numFmtId="3" fontId="20" fillId="0" borderId="6" xfId="0" applyNumberFormat="1" applyFont="1" applyFill="1" applyBorder="1" applyAlignment="1">
      <alignment horizontal="center" vertical="center" wrapText="1"/>
    </xf>
    <xf numFmtId="0" fontId="11" fillId="0" borderId="6" xfId="6" applyFont="1" applyFill="1" applyBorder="1" applyAlignment="1">
      <alignment horizontal="center" vertical="center" wrapText="1"/>
    </xf>
    <xf numFmtId="0" fontId="11" fillId="0" borderId="11" xfId="6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3" fontId="20" fillId="0" borderId="6" xfId="65" applyNumberFormat="1" applyFont="1" applyFill="1" applyBorder="1" applyAlignment="1" applyProtection="1">
      <alignment horizontal="center" vertical="center" wrapText="1"/>
    </xf>
    <xf numFmtId="1" fontId="11" fillId="0" borderId="6" xfId="6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49" fontId="9" fillId="37" borderId="6" xfId="0" applyNumberFormat="1" applyFont="1" applyFill="1" applyBorder="1" applyAlignment="1">
      <alignment horizontal="center" vertical="center" wrapText="1"/>
    </xf>
    <xf numFmtId="49" fontId="9" fillId="5" borderId="6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3" fontId="20" fillId="37" borderId="6" xfId="66" applyNumberFormat="1" applyFont="1" applyFill="1" applyBorder="1" applyAlignment="1">
      <alignment horizontal="center" vertical="center" wrapText="1"/>
    </xf>
    <xf numFmtId="3" fontId="20" fillId="5" borderId="2" xfId="66" applyNumberFormat="1" applyFont="1" applyFill="1" applyBorder="1" applyAlignment="1">
      <alignment horizontal="center" vertical="center" wrapText="1"/>
    </xf>
    <xf numFmtId="164" fontId="87" fillId="2" borderId="2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horizontal="justify" vertical="center" wrapText="1"/>
    </xf>
    <xf numFmtId="3" fontId="20" fillId="37" borderId="2" xfId="66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1"/>
    </xf>
    <xf numFmtId="0" fontId="11" fillId="37" borderId="2" xfId="6" applyFont="1" applyFill="1" applyBorder="1" applyAlignment="1">
      <alignment horizontal="center" vertical="center" wrapText="1"/>
    </xf>
    <xf numFmtId="0" fontId="11" fillId="5" borderId="2" xfId="6" applyFont="1" applyFill="1" applyBorder="1" applyAlignment="1">
      <alignment horizontal="center" vertical="center" wrapText="1"/>
    </xf>
    <xf numFmtId="164" fontId="88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11" fillId="37" borderId="11" xfId="6" applyFont="1" applyFill="1" applyBorder="1" applyAlignment="1">
      <alignment horizontal="center" vertical="center" wrapText="1"/>
    </xf>
    <xf numFmtId="0" fontId="11" fillId="37" borderId="3" xfId="66" applyFont="1" applyFill="1" applyBorder="1" applyAlignment="1">
      <alignment horizontal="center" vertical="center" wrapText="1"/>
    </xf>
    <xf numFmtId="0" fontId="11" fillId="5" borderId="3" xfId="66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37" borderId="2" xfId="66" applyNumberFormat="1" applyFont="1" applyFill="1" applyBorder="1" applyAlignment="1">
      <alignment horizontal="center" vertical="center" wrapText="1"/>
    </xf>
    <xf numFmtId="49" fontId="11" fillId="5" borderId="2" xfId="66" applyNumberFormat="1" applyFont="1" applyFill="1" applyBorder="1" applyAlignment="1">
      <alignment horizontal="center" vertical="center" wrapText="1"/>
    </xf>
    <xf numFmtId="3" fontId="20" fillId="37" borderId="6" xfId="65" applyNumberFormat="1" applyFont="1" applyFill="1" applyBorder="1" applyAlignment="1" applyProtection="1">
      <alignment horizontal="center" vertical="center" wrapText="1"/>
    </xf>
    <xf numFmtId="3" fontId="20" fillId="5" borderId="2" xfId="65" applyNumberFormat="1" applyFont="1" applyFill="1" applyBorder="1" applyAlignment="1" applyProtection="1">
      <alignment horizontal="center" vertical="center" wrapText="1"/>
    </xf>
    <xf numFmtId="0" fontId="11" fillId="37" borderId="6" xfId="66" applyFont="1" applyFill="1" applyBorder="1" applyAlignment="1">
      <alignment horizontal="center" vertical="center" wrapText="1"/>
    </xf>
    <xf numFmtId="0" fontId="11" fillId="5" borderId="2" xfId="66" applyFont="1" applyFill="1" applyBorder="1" applyAlignment="1">
      <alignment horizontal="center" vertical="center" wrapText="1"/>
    </xf>
    <xf numFmtId="1" fontId="11" fillId="37" borderId="6" xfId="6" applyNumberFormat="1" applyFont="1" applyFill="1" applyBorder="1" applyAlignment="1">
      <alignment horizontal="center" vertical="center" wrapText="1"/>
    </xf>
    <xf numFmtId="1" fontId="11" fillId="5" borderId="6" xfId="6" applyNumberFormat="1" applyFont="1" applyFill="1" applyBorder="1" applyAlignment="1">
      <alignment horizontal="center" vertical="center" wrapText="1"/>
    </xf>
    <xf numFmtId="164" fontId="87" fillId="0" borderId="6" xfId="1" applyNumberFormat="1" applyFont="1" applyFill="1" applyBorder="1" applyAlignment="1" applyProtection="1">
      <alignment horizontal="center" vertical="center"/>
      <protection locked="0"/>
    </xf>
    <xf numFmtId="164" fontId="87" fillId="0" borderId="6" xfId="0" applyNumberFormat="1" applyFont="1" applyBorder="1" applyAlignment="1">
      <alignment horizontal="center" vertical="center"/>
    </xf>
    <xf numFmtId="0" fontId="29" fillId="2" borderId="0" xfId="0" applyFont="1" applyFill="1"/>
    <xf numFmtId="0" fontId="22" fillId="3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164" fontId="87" fillId="2" borderId="0" xfId="0" applyNumberFormat="1" applyFont="1" applyFill="1" applyBorder="1" applyAlignment="1">
      <alignment horizontal="center" vertical="center" wrapText="1"/>
    </xf>
    <xf numFmtId="0" fontId="89" fillId="0" borderId="0" xfId="0" applyFont="1"/>
    <xf numFmtId="49" fontId="2" fillId="37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3" fontId="46" fillId="0" borderId="0" xfId="0" applyNumberFormat="1" applyFont="1" applyFill="1" applyBorder="1" applyAlignment="1">
      <alignment horizontal="center" vertical="center" wrapText="1"/>
    </xf>
    <xf numFmtId="164" fontId="4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6" fontId="46" fillId="0" borderId="0" xfId="0" applyNumberFormat="1" applyFont="1" applyFill="1" applyBorder="1" applyAlignment="1">
      <alignment horizontal="center" vertical="center"/>
    </xf>
    <xf numFmtId="168" fontId="46" fillId="0" borderId="0" xfId="0" applyNumberFormat="1" applyFont="1" applyFill="1" applyBorder="1" applyAlignment="1">
      <alignment horizontal="center" vertical="center" wrapText="1"/>
    </xf>
    <xf numFmtId="166" fontId="46" fillId="0" borderId="0" xfId="4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6" fontId="75" fillId="7" borderId="6" xfId="0" applyNumberFormat="1" applyFont="1" applyFill="1" applyBorder="1" applyAlignment="1">
      <alignment horizontal="center" vertical="center"/>
    </xf>
    <xf numFmtId="166" fontId="75" fillId="0" borderId="6" xfId="4" applyNumberFormat="1" applyFont="1" applyFill="1" applyBorder="1" applyAlignment="1">
      <alignment horizontal="center" vertical="center" wrapText="1"/>
    </xf>
    <xf numFmtId="165" fontId="46" fillId="7" borderId="6" xfId="0" applyNumberFormat="1" applyFont="1" applyFill="1" applyBorder="1" applyAlignment="1">
      <alignment horizontal="center" vertical="center"/>
    </xf>
    <xf numFmtId="165" fontId="46" fillId="0" borderId="2" xfId="0" applyNumberFormat="1" applyFont="1" applyFill="1" applyBorder="1" applyAlignment="1">
      <alignment horizontal="center" vertical="center"/>
    </xf>
    <xf numFmtId="166" fontId="75" fillId="0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6" fillId="7" borderId="6" xfId="0" applyFont="1" applyFill="1" applyBorder="1" applyAlignment="1">
      <alignment horizontal="center" vertical="center"/>
    </xf>
    <xf numFmtId="3" fontId="46" fillId="7" borderId="14" xfId="0" applyNumberFormat="1" applyFont="1" applyFill="1" applyBorder="1" applyAlignment="1">
      <alignment vertical="center"/>
    </xf>
    <xf numFmtId="3" fontId="46" fillId="0" borderId="14" xfId="0" applyNumberFormat="1" applyFont="1" applyFill="1" applyBorder="1" applyAlignment="1">
      <alignment vertical="center"/>
    </xf>
    <xf numFmtId="3" fontId="46" fillId="7" borderId="14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164" fontId="46" fillId="0" borderId="6" xfId="0" applyNumberFormat="1" applyFont="1" applyFill="1" applyBorder="1" applyAlignment="1">
      <alignment horizontal="center" vertical="center" wrapText="1"/>
    </xf>
    <xf numFmtId="3" fontId="75" fillId="7" borderId="6" xfId="0" applyNumberFormat="1" applyFont="1" applyFill="1" applyBorder="1" applyAlignment="1">
      <alignment horizontal="center" vertical="center" wrapText="1"/>
    </xf>
    <xf numFmtId="3" fontId="75" fillId="37" borderId="6" xfId="0" applyNumberFormat="1" applyFont="1" applyFill="1" applyBorder="1" applyAlignment="1">
      <alignment horizontal="center" vertical="center" wrapText="1"/>
    </xf>
    <xf numFmtId="3" fontId="75" fillId="5" borderId="6" xfId="0" applyNumberFormat="1" applyFont="1" applyFill="1" applyBorder="1" applyAlignment="1">
      <alignment horizontal="center" vertical="center" wrapText="1"/>
    </xf>
    <xf numFmtId="164" fontId="75" fillId="0" borderId="6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3" fontId="46" fillId="3" borderId="12" xfId="0" applyNumberFormat="1" applyFont="1" applyFill="1" applyBorder="1" applyAlignment="1">
      <alignment horizontal="center" vertical="center" wrapText="1"/>
    </xf>
    <xf numFmtId="0" fontId="87" fillId="37" borderId="6" xfId="0" applyFont="1" applyFill="1" applyBorder="1" applyAlignment="1">
      <alignment horizontal="center" vertical="center" wrapText="1"/>
    </xf>
    <xf numFmtId="0" fontId="87" fillId="0" borderId="6" xfId="0" applyFont="1" applyBorder="1" applyAlignment="1">
      <alignment horizontal="center" vertical="center"/>
    </xf>
    <xf numFmtId="3" fontId="91" fillId="37" borderId="6" xfId="0" applyNumberFormat="1" applyFont="1" applyFill="1" applyBorder="1" applyAlignment="1">
      <alignment horizontal="center" vertical="center"/>
    </xf>
    <xf numFmtId="2" fontId="90" fillId="0" borderId="6" xfId="0" applyNumberFormat="1" applyFont="1" applyBorder="1" applyAlignment="1">
      <alignment horizontal="center" vertical="center"/>
    </xf>
    <xf numFmtId="0" fontId="91" fillId="37" borderId="6" xfId="0" applyFont="1" applyFill="1" applyBorder="1" applyAlignment="1">
      <alignment horizontal="center" vertical="center" wrapText="1"/>
    </xf>
    <xf numFmtId="0" fontId="75" fillId="7" borderId="0" xfId="0" applyFont="1" applyFill="1" applyBorder="1" applyAlignment="1">
      <alignment horizontal="center" vertical="center" wrapText="1"/>
    </xf>
    <xf numFmtId="0" fontId="87" fillId="0" borderId="6" xfId="0" applyFont="1" applyFill="1" applyBorder="1" applyAlignment="1">
      <alignment horizontal="center" vertical="center" wrapText="1"/>
    </xf>
    <xf numFmtId="0" fontId="90" fillId="0" borderId="6" xfId="0" applyFont="1" applyFill="1" applyBorder="1" applyAlignment="1">
      <alignment horizontal="center" vertical="center"/>
    </xf>
    <xf numFmtId="0" fontId="91" fillId="0" borderId="6" xfId="0" applyFont="1" applyFill="1" applyBorder="1" applyAlignment="1">
      <alignment horizontal="center" vertical="center" wrapText="1"/>
    </xf>
    <xf numFmtId="0" fontId="87" fillId="5" borderId="6" xfId="0" applyFont="1" applyFill="1" applyBorder="1" applyAlignment="1">
      <alignment horizontal="center" vertical="center" wrapText="1"/>
    </xf>
    <xf numFmtId="3" fontId="91" fillId="5" borderId="6" xfId="0" applyNumberFormat="1" applyFont="1" applyFill="1" applyBorder="1" applyAlignment="1">
      <alignment horizontal="center" vertical="center"/>
    </xf>
    <xf numFmtId="0" fontId="91" fillId="5" borderId="6" xfId="0" applyFont="1" applyFill="1" applyBorder="1" applyAlignment="1">
      <alignment horizontal="center" vertical="center" wrapText="1"/>
    </xf>
    <xf numFmtId="0" fontId="87" fillId="0" borderId="0" xfId="0" applyFont="1"/>
    <xf numFmtId="0" fontId="87" fillId="7" borderId="0" xfId="0" applyFont="1" applyFill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left" vertical="center" indent="1"/>
    </xf>
    <xf numFmtId="0" fontId="0" fillId="0" borderId="0" xfId="0" applyFill="1" applyBorder="1"/>
    <xf numFmtId="0" fontId="3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/>
    <xf numFmtId="0" fontId="9" fillId="0" borderId="0" xfId="0" applyFont="1" applyFill="1" applyBorder="1" applyAlignment="1">
      <alignment horizontal="justify" vertical="center" wrapText="1"/>
    </xf>
    <xf numFmtId="165" fontId="46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/>
    <xf numFmtId="0" fontId="81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/>
    <xf numFmtId="2" fontId="16" fillId="0" borderId="0" xfId="0" applyNumberFormat="1" applyFont="1" applyFill="1" applyBorder="1"/>
    <xf numFmtId="0" fontId="16" fillId="0" borderId="0" xfId="0" applyFont="1" applyFill="1" applyBorder="1"/>
    <xf numFmtId="0" fontId="11" fillId="0" borderId="0" xfId="0" applyFont="1" applyFill="1" applyBorder="1"/>
    <xf numFmtId="0" fontId="76" fillId="0" borderId="0" xfId="64" applyFont="1" applyFill="1" applyBorder="1" applyAlignment="1">
      <alignment horizontal="right"/>
    </xf>
    <xf numFmtId="0" fontId="77" fillId="0" borderId="0" xfId="64" applyFont="1" applyFill="1" applyBorder="1" applyAlignment="1">
      <alignment horizontal="right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81" fillId="0" borderId="0" xfId="0" applyFont="1" applyAlignment="1">
      <alignment wrapText="1"/>
    </xf>
    <xf numFmtId="0" fontId="87" fillId="0" borderId="0" xfId="0" applyFont="1" applyAlignment="1">
      <alignment wrapText="1"/>
    </xf>
    <xf numFmtId="0" fontId="87" fillId="7" borderId="0" xfId="0" applyFont="1" applyFill="1" applyAlignment="1">
      <alignment wrapText="1"/>
    </xf>
    <xf numFmtId="49" fontId="14" fillId="37" borderId="8" xfId="0" applyNumberFormat="1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/>
    <xf numFmtId="0" fontId="11" fillId="0" borderId="0" xfId="0" applyFont="1" applyAlignment="1"/>
    <xf numFmtId="0" fontId="11" fillId="0" borderId="10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14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37" borderId="14" xfId="0" applyFont="1" applyFill="1" applyBorder="1" applyAlignment="1">
      <alignment horizontal="center" vertical="center" wrapText="1"/>
    </xf>
    <xf numFmtId="0" fontId="3" fillId="37" borderId="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1" fillId="37" borderId="14" xfId="0" applyFont="1" applyFill="1" applyBorder="1" applyAlignment="1">
      <alignment horizontal="center" vertical="center" wrapText="1"/>
    </xf>
    <xf numFmtId="0" fontId="11" fillId="37" borderId="1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92" fillId="0" borderId="6" xfId="0" applyFont="1" applyFill="1" applyBorder="1" applyAlignment="1">
      <alignment horizontal="left" vertical="center" wrapText="1"/>
    </xf>
    <xf numFmtId="0" fontId="93" fillId="0" borderId="12" xfId="0" applyFont="1" applyBorder="1" applyAlignment="1">
      <alignment horizontal="left" vertical="top" wrapText="1"/>
    </xf>
    <xf numFmtId="0" fontId="87" fillId="0" borderId="8" xfId="0" applyFont="1" applyBorder="1" applyAlignment="1">
      <alignment horizontal="left" vertical="center" wrapText="1"/>
    </xf>
    <xf numFmtId="0" fontId="87" fillId="0" borderId="3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6" fillId="37" borderId="14" xfId="0" applyFont="1" applyFill="1" applyBorder="1" applyAlignment="1">
      <alignment horizontal="center" vertical="center" wrapText="1"/>
    </xf>
    <xf numFmtId="0" fontId="46" fillId="3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1" fillId="0" borderId="0" xfId="0" applyFont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/>
    <xf numFmtId="0" fontId="15" fillId="0" borderId="1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164" fontId="37" fillId="0" borderId="12" xfId="0" applyNumberFormat="1" applyFont="1" applyBorder="1" applyAlignment="1">
      <alignment horizontal="left" vertical="center" wrapText="1"/>
    </xf>
    <xf numFmtId="0" fontId="11" fillId="0" borderId="0" xfId="0" applyFont="1" applyBorder="1" applyAlignment="1"/>
    <xf numFmtId="0" fontId="12" fillId="0" borderId="0" xfId="0" applyFont="1" applyAlignment="1"/>
    <xf numFmtId="164" fontId="11" fillId="7" borderId="0" xfId="0" applyNumberFormat="1" applyFont="1" applyFill="1" applyBorder="1" applyAlignment="1"/>
    <xf numFmtId="0" fontId="11" fillId="7" borderId="0" xfId="0" applyFont="1" applyFill="1" applyAlignment="1"/>
    <xf numFmtId="0" fontId="9" fillId="0" borderId="0" xfId="0" applyFont="1" applyAlignment="1">
      <alignment horizontal="center" vertical="center"/>
    </xf>
    <xf numFmtId="0" fontId="9" fillId="7" borderId="0" xfId="0" applyFont="1" applyFill="1" applyBorder="1" applyAlignment="1">
      <alignment horizontal="right" vertical="top" wrapText="1"/>
    </xf>
    <xf numFmtId="0" fontId="9" fillId="7" borderId="0" xfId="0" applyFont="1" applyFill="1" applyAlignment="1">
      <alignment horizontal="right" vertical="top" wrapText="1"/>
    </xf>
    <xf numFmtId="0" fontId="9" fillId="0" borderId="0" xfId="0" applyFont="1" applyAlignment="1">
      <alignment wrapText="1"/>
    </xf>
    <xf numFmtId="0" fontId="8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164" fontId="11" fillId="0" borderId="0" xfId="0" applyNumberFormat="1" applyFont="1" applyBorder="1" applyAlignment="1">
      <alignment horizontal="center" vertical="top"/>
    </xf>
    <xf numFmtId="0" fontId="32" fillId="0" borderId="0" xfId="0" applyFont="1" applyAlignment="1">
      <alignment horizont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5" borderId="1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13" xfId="0" applyFont="1" applyFill="1" applyBorder="1" applyAlignment="1">
      <alignment horizontal="justify" vertical="center" wrapText="1"/>
    </xf>
    <xf numFmtId="0" fontId="12" fillId="2" borderId="26" xfId="0" applyFont="1" applyFill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/>
    </xf>
    <xf numFmtId="0" fontId="11" fillId="0" borderId="10" xfId="0" applyFont="1" applyBorder="1" applyAlignment="1">
      <alignment horizontal="right" vertical="center"/>
    </xf>
    <xf numFmtId="0" fontId="12" fillId="0" borderId="6" xfId="0" applyFont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/>
    </xf>
    <xf numFmtId="0" fontId="11" fillId="37" borderId="6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87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1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92" fillId="0" borderId="8" xfId="0" applyFont="1" applyFill="1" applyBorder="1" applyAlignment="1">
      <alignment horizontal="left" vertical="center" wrapText="1"/>
    </xf>
    <xf numFmtId="0" fontId="92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 vertical="center" wrapText="1"/>
    </xf>
  </cellXfs>
  <cellStyles count="67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60% - Акцент1 2" xfId="19"/>
    <cellStyle name="60% - Акцент2 2" xfId="20"/>
    <cellStyle name="60% - Акцент3 2" xfId="21"/>
    <cellStyle name="60% - Акцент4 2" xfId="22"/>
    <cellStyle name="60% - Акцент5 2" xfId="23"/>
    <cellStyle name="60% - Акцент6 2" xfId="24"/>
    <cellStyle name="Accent 1 1" xfId="25"/>
    <cellStyle name="Accent 2 1" xfId="26"/>
    <cellStyle name="Accent 3 1" xfId="27"/>
    <cellStyle name="Accent 4" xfId="28"/>
    <cellStyle name="Bad 1" xfId="29"/>
    <cellStyle name="Error 1" xfId="30"/>
    <cellStyle name="Footnote 1" xfId="31"/>
    <cellStyle name="Good 1" xfId="32"/>
    <cellStyle name="Heading 1 1" xfId="33"/>
    <cellStyle name="Heading 2 1" xfId="34"/>
    <cellStyle name="Heading 3" xfId="35"/>
    <cellStyle name="Neutral 1" xfId="36"/>
    <cellStyle name="Note 1" xfId="37"/>
    <cellStyle name="Status 1" xfId="38"/>
    <cellStyle name="Text 1" xfId="39"/>
    <cellStyle name="Warning 1" xfId="40"/>
    <cellStyle name="Акцент1 2" xfId="41"/>
    <cellStyle name="Акцент2 2" xfId="42"/>
    <cellStyle name="Акцент3 2" xfId="43"/>
    <cellStyle name="Акцент4 2" xfId="44"/>
    <cellStyle name="Акцент5 2" xfId="45"/>
    <cellStyle name="Акцент6 2" xfId="46"/>
    <cellStyle name="Ввод  2" xfId="47"/>
    <cellStyle name="Вывод 2" xfId="48"/>
    <cellStyle name="Вычисление 2" xfId="49"/>
    <cellStyle name="Заголовок 1 2" xfId="50"/>
    <cellStyle name="Заголовок 2 2" xfId="51"/>
    <cellStyle name="Заголовок 3 2" xfId="52"/>
    <cellStyle name="Заголовок 4 2" xfId="53"/>
    <cellStyle name="Итог 2" xfId="54"/>
    <cellStyle name="Контрольная ячейка 2" xfId="55"/>
    <cellStyle name="Название 2" xfId="56"/>
    <cellStyle name="Нейтральный 2" xfId="57"/>
    <cellStyle name="Обычный" xfId="0" builtinId="0"/>
    <cellStyle name="Обычный 2" xfId="1"/>
    <cellStyle name="Обычный 2 2" xfId="6"/>
    <cellStyle name="Обычный 3" xfId="2"/>
    <cellStyle name="Обычный 4" xfId="3"/>
    <cellStyle name="Обычный 5" xfId="66"/>
    <cellStyle name="Обычный_Dscr_tabl" xfId="64"/>
    <cellStyle name="Обычный_Жалобы" xfId="65"/>
    <cellStyle name="Обычный_Лист1" xfId="4"/>
    <cellStyle name="Обычный_Лист6" xfId="5"/>
    <cellStyle name="Плохой 2" xfId="58"/>
    <cellStyle name="Пояснение 2" xfId="59"/>
    <cellStyle name="Примечание 2" xfId="60"/>
    <cellStyle name="Связанная ячейка 2" xfId="61"/>
    <cellStyle name="Текст предупреждения 2" xfId="62"/>
    <cellStyle name="Хороший 2" xfId="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view="pageBreakPreview" zoomScale="115" zoomScaleSheetLayoutView="115" workbookViewId="0">
      <selection activeCell="A5" sqref="A5"/>
    </sheetView>
  </sheetViews>
  <sheetFormatPr defaultRowHeight="15"/>
  <cols>
    <col min="1" max="1" width="90.28515625" customWidth="1"/>
    <col min="2" max="2" width="5.5703125" style="87" customWidth="1"/>
  </cols>
  <sheetData>
    <row r="1" spans="1:8" ht="55.5" customHeight="1">
      <c r="A1" s="86" t="s">
        <v>52</v>
      </c>
    </row>
    <row r="2" spans="1:8" ht="20.100000000000001" customHeight="1">
      <c r="A2" s="88" t="s">
        <v>80</v>
      </c>
      <c r="B2" s="89" t="s">
        <v>81</v>
      </c>
    </row>
    <row r="3" spans="1:8" ht="20.100000000000001" customHeight="1">
      <c r="A3" s="88" t="s">
        <v>82</v>
      </c>
      <c r="B3" s="90" t="s">
        <v>83</v>
      </c>
    </row>
    <row r="4" spans="1:8" ht="20.100000000000001" customHeight="1">
      <c r="A4" s="88" t="s">
        <v>179</v>
      </c>
      <c r="B4" s="89" t="s">
        <v>197</v>
      </c>
    </row>
    <row r="5" spans="1:8" s="17" customFormat="1" ht="20.100000000000001" customHeight="1">
      <c r="A5" s="88" t="s">
        <v>84</v>
      </c>
      <c r="B5" s="91" t="s">
        <v>198</v>
      </c>
    </row>
    <row r="6" spans="1:8" s="17" customFormat="1" ht="20.100000000000001" customHeight="1">
      <c r="A6" s="88" t="s">
        <v>85</v>
      </c>
      <c r="B6" s="91" t="s">
        <v>199</v>
      </c>
      <c r="G6" s="19"/>
      <c r="H6" s="19"/>
    </row>
    <row r="7" spans="1:8" s="17" customFormat="1" ht="20.100000000000001" customHeight="1">
      <c r="A7" s="88" t="s">
        <v>86</v>
      </c>
      <c r="B7" s="91" t="s">
        <v>200</v>
      </c>
      <c r="G7" s="19"/>
      <c r="H7" s="19"/>
    </row>
    <row r="8" spans="1:8" s="17" customFormat="1" ht="20.100000000000001" customHeight="1">
      <c r="A8" s="88" t="s">
        <v>0</v>
      </c>
      <c r="B8" s="91" t="s">
        <v>111</v>
      </c>
      <c r="G8" s="19"/>
      <c r="H8" s="19"/>
    </row>
    <row r="9" spans="1:8" s="17" customFormat="1" ht="20.100000000000001" customHeight="1">
      <c r="A9" s="88" t="s">
        <v>87</v>
      </c>
      <c r="B9" s="91" t="s">
        <v>121</v>
      </c>
      <c r="G9" s="19"/>
      <c r="H9" s="19"/>
    </row>
    <row r="10" spans="1:8" s="17" customFormat="1" ht="20.100000000000001" customHeight="1">
      <c r="A10" s="88" t="s">
        <v>88</v>
      </c>
      <c r="B10" s="91" t="s">
        <v>201</v>
      </c>
      <c r="G10" s="19"/>
      <c r="H10" s="19"/>
    </row>
    <row r="11" spans="1:8" s="17" customFormat="1" ht="20.100000000000001" customHeight="1">
      <c r="A11" s="88"/>
      <c r="B11" s="91"/>
      <c r="G11" s="19"/>
      <c r="H11" s="19"/>
    </row>
    <row r="12" spans="1:8">
      <c r="G12" s="20"/>
    </row>
    <row r="13" spans="1:8">
      <c r="H13" s="20"/>
    </row>
    <row r="14" spans="1:8">
      <c r="H14" s="20"/>
    </row>
    <row r="15" spans="1:8">
      <c r="H15" s="20"/>
    </row>
    <row r="16" spans="1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</sheetData>
  <pageMargins left="0.70866141732283472" right="0.70866141732283472" top="0.39370078740157483" bottom="0.74803149606299213" header="0.31496062992125984" footer="0.31496062992125984"/>
  <pageSetup paperSize="9" scale="87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6">
    <tabColor rgb="FF7030A0"/>
  </sheetPr>
  <dimension ref="A1:P56"/>
  <sheetViews>
    <sheetView view="pageBreakPreview" topLeftCell="A10" zoomScale="115" zoomScaleSheetLayoutView="115" workbookViewId="0">
      <selection activeCell="A28" sqref="A28:H28"/>
    </sheetView>
  </sheetViews>
  <sheetFormatPr defaultRowHeight="15"/>
  <cols>
    <col min="1" max="1" width="28.85546875" customWidth="1"/>
    <col min="2" max="4" width="9" customWidth="1"/>
    <col min="5" max="6" width="8.7109375" customWidth="1"/>
    <col min="7" max="7" width="5.28515625" customWidth="1"/>
    <col min="8" max="8" width="8.7109375" customWidth="1"/>
    <col min="9" max="9" width="11.42578125" customWidth="1"/>
  </cols>
  <sheetData>
    <row r="1" spans="1:16" s="98" customFormat="1" ht="36" customHeight="1">
      <c r="A1" s="498"/>
      <c r="B1" s="499"/>
      <c r="C1" s="499"/>
      <c r="D1" s="499"/>
      <c r="E1" s="499"/>
      <c r="F1" s="499"/>
      <c r="G1" s="499"/>
      <c r="H1" s="499"/>
      <c r="I1" s="97"/>
      <c r="J1" s="97"/>
      <c r="K1" s="97"/>
      <c r="L1" s="97"/>
      <c r="M1" s="97"/>
      <c r="N1" s="97"/>
      <c r="O1" s="97"/>
      <c r="P1" s="97"/>
    </row>
    <row r="2" spans="1:16" ht="30" customHeight="1">
      <c r="A2" s="477"/>
      <c r="B2" s="503"/>
      <c r="C2" s="503"/>
      <c r="D2" s="503"/>
      <c r="E2" s="503"/>
      <c r="F2" s="503"/>
      <c r="G2" s="504"/>
      <c r="H2" s="510"/>
      <c r="I2" s="510"/>
      <c r="J2" s="38"/>
      <c r="K2" s="38"/>
      <c r="L2" s="38"/>
      <c r="M2" s="38"/>
      <c r="N2" s="38"/>
      <c r="O2" s="38"/>
      <c r="P2" s="38"/>
    </row>
    <row r="3" spans="1:16" ht="36.75" customHeight="1">
      <c r="A3" s="120"/>
      <c r="B3" s="121"/>
      <c r="C3" s="121"/>
      <c r="D3" s="122"/>
      <c r="E3" s="122"/>
      <c r="F3" s="123"/>
      <c r="G3" s="119"/>
      <c r="H3" s="46"/>
      <c r="I3" s="46"/>
      <c r="J3" s="38"/>
      <c r="K3" s="38"/>
      <c r="L3" s="38"/>
      <c r="M3" s="38"/>
      <c r="N3" s="38"/>
      <c r="O3" s="38"/>
      <c r="P3" s="38"/>
    </row>
    <row r="4" spans="1:16" ht="41.25" customHeight="1">
      <c r="A4" s="124"/>
      <c r="B4" s="121"/>
      <c r="C4" s="121"/>
      <c r="D4" s="121"/>
      <c r="E4" s="121"/>
      <c r="F4" s="125"/>
      <c r="G4" s="508"/>
      <c r="H4" s="509"/>
      <c r="I4" s="509"/>
      <c r="J4" s="38"/>
      <c r="K4" s="38"/>
      <c r="L4" s="38"/>
      <c r="M4" s="38"/>
      <c r="N4" s="38"/>
      <c r="O4" s="38"/>
      <c r="P4" s="38"/>
    </row>
    <row r="5" spans="1:16" ht="38.25" customHeight="1">
      <c r="A5" s="124"/>
      <c r="B5" s="126"/>
      <c r="C5" s="126"/>
      <c r="D5" s="126"/>
      <c r="E5" s="126"/>
      <c r="F5" s="127"/>
      <c r="G5" s="505"/>
      <c r="H5" s="506"/>
      <c r="I5" s="38"/>
      <c r="J5" s="38"/>
      <c r="K5" s="38"/>
      <c r="L5" s="38"/>
      <c r="M5" s="38"/>
      <c r="N5" s="38"/>
      <c r="O5" s="38"/>
      <c r="P5" s="38"/>
    </row>
    <row r="6" spans="1:16" ht="69" customHeight="1">
      <c r="A6" s="38"/>
      <c r="B6" s="38"/>
      <c r="C6" s="38"/>
      <c r="D6" s="44"/>
      <c r="E6" s="44"/>
      <c r="F6" s="38"/>
      <c r="G6" s="44"/>
      <c r="H6" s="38"/>
      <c r="I6" s="38"/>
      <c r="J6" s="38"/>
      <c r="K6" s="38"/>
      <c r="L6" s="38"/>
      <c r="M6" s="38"/>
      <c r="N6" s="38"/>
      <c r="O6" s="38"/>
      <c r="P6" s="38"/>
    </row>
    <row r="7" spans="1:16" ht="44.25" customHeight="1">
      <c r="A7" s="38"/>
      <c r="B7" s="38"/>
      <c r="C7" s="38"/>
      <c r="D7" s="38"/>
      <c r="E7" s="38"/>
      <c r="F7" s="38"/>
      <c r="G7" s="44"/>
      <c r="H7" s="38"/>
      <c r="I7" s="38"/>
      <c r="J7" s="38"/>
      <c r="K7" s="38"/>
      <c r="L7" s="38"/>
      <c r="M7" s="38"/>
      <c r="N7" s="38"/>
      <c r="O7" s="38"/>
      <c r="P7" s="38"/>
    </row>
    <row r="8" spans="1:16" ht="36" customHeight="1">
      <c r="A8" s="38"/>
      <c r="B8" s="38"/>
      <c r="C8" s="38"/>
      <c r="D8" s="38"/>
      <c r="E8" s="38"/>
      <c r="F8" s="38"/>
      <c r="G8" s="44"/>
      <c r="H8" s="38"/>
      <c r="I8" s="38"/>
      <c r="J8" s="38"/>
      <c r="K8" s="38"/>
      <c r="L8" s="38"/>
      <c r="M8" s="38"/>
      <c r="N8" s="38"/>
      <c r="O8" s="38"/>
      <c r="P8" s="38"/>
    </row>
    <row r="9" spans="1:16" ht="59.25" customHeight="1">
      <c r="A9" s="444"/>
      <c r="B9" s="444"/>
      <c r="C9" s="444"/>
      <c r="D9" s="444"/>
      <c r="E9" s="444"/>
      <c r="F9" s="444"/>
      <c r="G9" s="444"/>
      <c r="H9" s="444"/>
      <c r="I9" s="38"/>
      <c r="J9" s="38"/>
      <c r="K9" s="38"/>
      <c r="L9" s="38"/>
      <c r="M9" s="38"/>
      <c r="N9" s="38"/>
      <c r="O9" s="38"/>
      <c r="P9" s="38"/>
    </row>
    <row r="10" spans="1:16" ht="21.75" customHeight="1">
      <c r="A10" s="507"/>
      <c r="B10" s="507"/>
      <c r="C10" s="507"/>
      <c r="D10" s="507"/>
      <c r="E10" s="507"/>
      <c r="F10" s="507"/>
      <c r="G10" s="507"/>
      <c r="H10" s="507"/>
      <c r="I10" s="38"/>
      <c r="J10" s="38"/>
      <c r="K10" s="38"/>
      <c r="L10" s="38"/>
      <c r="M10" s="38"/>
      <c r="N10" s="38"/>
      <c r="O10" s="38"/>
      <c r="P10" s="38"/>
    </row>
    <row r="11" spans="1:16" ht="21.75" customHeight="1">
      <c r="A11" s="39"/>
      <c r="B11" s="69"/>
      <c r="C11" s="245"/>
      <c r="D11" s="39"/>
      <c r="E11" s="39"/>
      <c r="F11" s="39"/>
      <c r="G11" s="39"/>
      <c r="H11" s="39"/>
      <c r="I11" s="38"/>
      <c r="J11" s="38"/>
      <c r="K11" s="38"/>
      <c r="L11" s="38"/>
      <c r="M11" s="38"/>
      <c r="N11" s="38"/>
      <c r="O11" s="38"/>
      <c r="P11" s="38"/>
    </row>
    <row r="12" spans="1:16" ht="54.75" customHeight="1">
      <c r="A12" s="39"/>
      <c r="B12" s="69"/>
      <c r="C12" s="245"/>
      <c r="D12" s="39"/>
      <c r="E12" s="39"/>
      <c r="F12" s="39"/>
      <c r="G12" s="39"/>
      <c r="H12" s="39"/>
      <c r="I12" s="38"/>
      <c r="J12" s="38"/>
      <c r="K12" s="38"/>
      <c r="L12" s="38"/>
      <c r="M12" s="38"/>
      <c r="N12" s="38"/>
      <c r="O12" s="38"/>
      <c r="P12" s="38"/>
    </row>
    <row r="13" spans="1:16">
      <c r="A13" s="3"/>
      <c r="B13" s="38"/>
      <c r="C13" s="38"/>
      <c r="D13" s="38"/>
      <c r="E13" s="38"/>
      <c r="F13" s="44"/>
      <c r="G13" s="44"/>
      <c r="H13" s="38"/>
      <c r="I13" s="38"/>
      <c r="J13" s="38"/>
      <c r="K13" s="38"/>
      <c r="L13" s="38"/>
      <c r="M13" s="38"/>
      <c r="N13" s="38"/>
      <c r="O13" s="38"/>
      <c r="P13" s="38"/>
    </row>
    <row r="14" spans="1:16" s="96" customFormat="1" ht="65.25" customHeight="1" thickBot="1">
      <c r="A14" s="500" t="s">
        <v>75</v>
      </c>
      <c r="B14" s="501"/>
      <c r="C14" s="501"/>
      <c r="D14" s="501"/>
      <c r="E14" s="501"/>
      <c r="F14" s="502"/>
      <c r="G14" s="94"/>
      <c r="H14" s="95"/>
      <c r="I14" s="95"/>
      <c r="J14" s="95"/>
      <c r="K14" s="95"/>
      <c r="L14" s="95"/>
      <c r="M14" s="95"/>
      <c r="N14" s="95"/>
      <c r="O14" s="95"/>
      <c r="P14" s="95"/>
    </row>
    <row r="15" spans="1:16" ht="37.5" customHeight="1" thickBot="1">
      <c r="A15" s="70" t="s">
        <v>1</v>
      </c>
      <c r="B15" s="73">
        <v>2019</v>
      </c>
      <c r="C15" s="73">
        <v>2020</v>
      </c>
      <c r="D15" s="206" t="s">
        <v>140</v>
      </c>
      <c r="E15" s="37" t="s">
        <v>143</v>
      </c>
      <c r="F15" s="214" t="s">
        <v>141</v>
      </c>
      <c r="G15" s="21"/>
      <c r="H15" s="38"/>
      <c r="I15" s="38"/>
      <c r="J15" s="38"/>
      <c r="K15" s="38"/>
      <c r="L15" s="38"/>
      <c r="M15" s="38"/>
      <c r="N15" s="38"/>
      <c r="O15" s="38"/>
      <c r="P15" s="38"/>
    </row>
    <row r="16" spans="1:16" ht="33.75" customHeight="1" thickBot="1">
      <c r="A16" s="32" t="s">
        <v>3</v>
      </c>
      <c r="B16" s="139">
        <f>SUM(B17:B22)</f>
        <v>26778</v>
      </c>
      <c r="C16" s="276">
        <f>C17+C18+C19+C21+C22</f>
        <v>26396</v>
      </c>
      <c r="D16" s="219">
        <f>SUM(D17:D22)</f>
        <v>20572</v>
      </c>
      <c r="E16" s="151">
        <f>SUM(E17:E22)</f>
        <v>18977</v>
      </c>
      <c r="F16" s="62">
        <f t="shared" ref="F16:F22" si="0">(E16*100)/D16-100</f>
        <v>-7.7532568539762821</v>
      </c>
      <c r="G16" s="21"/>
      <c r="H16" s="38"/>
      <c r="I16" s="38"/>
      <c r="J16" s="38"/>
      <c r="K16" s="38"/>
      <c r="L16" s="38"/>
      <c r="M16" s="38"/>
      <c r="N16" s="38"/>
      <c r="O16" s="38"/>
      <c r="P16" s="38"/>
    </row>
    <row r="17" spans="1:10" ht="24.95" customHeight="1" thickBot="1">
      <c r="A17" s="118" t="s">
        <v>4</v>
      </c>
      <c r="B17" s="139">
        <v>1663</v>
      </c>
      <c r="C17" s="276">
        <v>1442</v>
      </c>
      <c r="D17" s="219">
        <v>1116</v>
      </c>
      <c r="E17" s="141">
        <v>890</v>
      </c>
      <c r="F17" s="62">
        <f t="shared" si="0"/>
        <v>-20.250896057347674</v>
      </c>
      <c r="G17" s="21"/>
    </row>
    <row r="18" spans="1:10" ht="24.95" customHeight="1" thickBot="1">
      <c r="A18" s="118" t="s">
        <v>5</v>
      </c>
      <c r="B18" s="139">
        <v>15592</v>
      </c>
      <c r="C18" s="276">
        <v>15771</v>
      </c>
      <c r="D18" s="219">
        <v>12274</v>
      </c>
      <c r="E18" s="141">
        <v>11402</v>
      </c>
      <c r="F18" s="62">
        <f t="shared" si="0"/>
        <v>-7.1044484275704747</v>
      </c>
      <c r="G18" s="21"/>
      <c r="H18" s="223"/>
      <c r="I18" s="363"/>
    </row>
    <row r="19" spans="1:10" ht="24.95" customHeight="1" thickBot="1">
      <c r="A19" s="118" t="s">
        <v>6</v>
      </c>
      <c r="B19" s="139">
        <v>9012</v>
      </c>
      <c r="C19" s="276">
        <v>8739</v>
      </c>
      <c r="D19" s="219">
        <v>6786</v>
      </c>
      <c r="E19" s="141">
        <v>6263</v>
      </c>
      <c r="F19" s="62">
        <f t="shared" si="0"/>
        <v>-7.707043913940467</v>
      </c>
      <c r="G19" s="21"/>
      <c r="H19" s="363"/>
    </row>
    <row r="20" spans="1:10" ht="24.95" customHeight="1" thickBot="1">
      <c r="A20" s="118" t="s">
        <v>122</v>
      </c>
      <c r="B20" s="139">
        <v>39</v>
      </c>
      <c r="C20" s="276">
        <f>13+41</f>
        <v>54</v>
      </c>
      <c r="D20" s="219">
        <v>46</v>
      </c>
      <c r="E20" s="141">
        <v>54</v>
      </c>
      <c r="F20" s="62">
        <f t="shared" si="0"/>
        <v>17.391304347826093</v>
      </c>
      <c r="G20" s="21"/>
      <c r="H20" s="223"/>
      <c r="I20" s="511" t="s">
        <v>169</v>
      </c>
      <c r="J20" s="511"/>
    </row>
    <row r="21" spans="1:10" ht="24.95" customHeight="1" thickBot="1">
      <c r="A21" s="118" t="s">
        <v>123</v>
      </c>
      <c r="B21" s="139">
        <v>463</v>
      </c>
      <c r="C21" s="276">
        <f>10+412</f>
        <v>422</v>
      </c>
      <c r="D21" s="219">
        <v>338</v>
      </c>
      <c r="E21" s="141">
        <v>355</v>
      </c>
      <c r="F21" s="62">
        <f t="shared" si="0"/>
        <v>5.0295857988165693</v>
      </c>
      <c r="G21" s="117"/>
    </row>
    <row r="22" spans="1:10" ht="24.95" customHeight="1" thickBot="1">
      <c r="A22" s="118" t="s">
        <v>120</v>
      </c>
      <c r="B22" s="139">
        <v>9</v>
      </c>
      <c r="C22" s="276">
        <v>22</v>
      </c>
      <c r="D22" s="219">
        <v>12</v>
      </c>
      <c r="E22" s="141">
        <v>13</v>
      </c>
      <c r="F22" s="62">
        <f t="shared" si="0"/>
        <v>8.3333333333333286</v>
      </c>
      <c r="G22" s="21"/>
    </row>
    <row r="23" spans="1:10">
      <c r="F23" s="315"/>
    </row>
    <row r="24" spans="1:10">
      <c r="A24" s="444">
        <v>12</v>
      </c>
      <c r="B24" s="444"/>
      <c r="C24" s="444"/>
      <c r="D24" s="444"/>
      <c r="E24" s="444"/>
      <c r="F24" s="444"/>
      <c r="G24" s="444"/>
      <c r="H24" s="444"/>
    </row>
    <row r="25" spans="1:10" ht="41.25" customHeight="1">
      <c r="G25" s="20"/>
    </row>
    <row r="26" spans="1:10" ht="20.25" customHeight="1">
      <c r="A26" s="497"/>
      <c r="B26" s="497"/>
      <c r="C26" s="497"/>
      <c r="D26" s="497"/>
      <c r="E26" s="497"/>
      <c r="F26" s="497"/>
      <c r="G26" s="497"/>
      <c r="H26" s="497"/>
    </row>
    <row r="27" spans="1:10">
      <c r="G27" s="20"/>
    </row>
    <row r="28" spans="1:10">
      <c r="A28" s="444">
        <v>11</v>
      </c>
      <c r="B28" s="444"/>
      <c r="C28" s="444"/>
      <c r="D28" s="444"/>
      <c r="E28" s="444"/>
      <c r="F28" s="444"/>
      <c r="G28" s="444"/>
      <c r="H28" s="444"/>
    </row>
    <row r="29" spans="1:10">
      <c r="G29" s="20"/>
    </row>
    <row r="30" spans="1:10">
      <c r="G30" s="20"/>
    </row>
    <row r="31" spans="1:10">
      <c r="G31" s="20"/>
    </row>
    <row r="32" spans="1:10">
      <c r="G32" s="20"/>
    </row>
    <row r="33" spans="7:7">
      <c r="G33" s="20"/>
    </row>
    <row r="34" spans="7:7">
      <c r="G34" s="20"/>
    </row>
    <row r="35" spans="7:7">
      <c r="G35" s="20"/>
    </row>
    <row r="36" spans="7:7">
      <c r="G36" s="20"/>
    </row>
    <row r="37" spans="7:7">
      <c r="G37" s="20"/>
    </row>
    <row r="38" spans="7:7">
      <c r="G38" s="20"/>
    </row>
    <row r="39" spans="7:7">
      <c r="G39" s="20"/>
    </row>
    <row r="40" spans="7:7">
      <c r="G40" s="20"/>
    </row>
    <row r="41" spans="7:7">
      <c r="G41" s="20"/>
    </row>
    <row r="42" spans="7:7">
      <c r="G42" s="20"/>
    </row>
    <row r="45" spans="7:7">
      <c r="G45" s="20"/>
    </row>
    <row r="46" spans="7:7">
      <c r="G46" s="20"/>
    </row>
    <row r="47" spans="7:7">
      <c r="G47" s="20"/>
    </row>
    <row r="48" spans="7:7">
      <c r="G48" s="20"/>
    </row>
    <row r="49" spans="7:7">
      <c r="G49" s="20"/>
    </row>
    <row r="50" spans="7:7">
      <c r="G50" s="20"/>
    </row>
    <row r="51" spans="7:7">
      <c r="G51" s="20"/>
    </row>
    <row r="52" spans="7:7">
      <c r="G52" s="20"/>
    </row>
    <row r="53" spans="7:7">
      <c r="G53" s="20"/>
    </row>
    <row r="54" spans="7:7">
      <c r="G54" s="20"/>
    </row>
    <row r="55" spans="7:7">
      <c r="G55" s="20"/>
    </row>
    <row r="56" spans="7:7">
      <c r="G56" s="20"/>
    </row>
  </sheetData>
  <customSheetViews>
    <customSheetView guid="{DAED5F8A-1D0F-4FEC-9F91-AE1C92AB4224}" scale="60" showPageBreaks="1" printArea="1" view="pageBreakPreview">
      <selection activeCell="H7" sqref="H7"/>
      <pageMargins left="0.70866141732283472" right="0.70866141732283472" top="0.74803149606299213" bottom="0.74803149606299213" header="0.31496062992125984" footer="0.31496062992125984"/>
      <pageSetup paperSize="9" scale="94" orientation="portrait" verticalDpi="0" r:id="rId1"/>
    </customSheetView>
  </customSheetViews>
  <mergeCells count="12">
    <mergeCell ref="A28:H28"/>
    <mergeCell ref="A26:H26"/>
    <mergeCell ref="A1:H1"/>
    <mergeCell ref="A14:F14"/>
    <mergeCell ref="A2:G2"/>
    <mergeCell ref="G5:H5"/>
    <mergeCell ref="A10:H10"/>
    <mergeCell ref="G4:I4"/>
    <mergeCell ref="H2:I2"/>
    <mergeCell ref="A9:H9"/>
    <mergeCell ref="A24:H24"/>
    <mergeCell ref="I20:J20"/>
  </mergeCells>
  <phoneticPr fontId="0" type="noConversion"/>
  <pageMargins left="0.70866141732283472" right="0.70866141732283472" top="0.39370078740157483" bottom="0.74803149606299213" header="0.31496062992125984" footer="0.31496062992125984"/>
  <pageSetup paperSize="9" scale="8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7">
    <tabColor rgb="FF7030A0"/>
  </sheetPr>
  <dimension ref="A1:P103"/>
  <sheetViews>
    <sheetView tabSelected="1" view="pageBreakPreview" topLeftCell="A29" zoomScale="120" zoomScaleSheetLayoutView="120" workbookViewId="0">
      <selection activeCell="A27" sqref="A27:I49"/>
    </sheetView>
  </sheetViews>
  <sheetFormatPr defaultRowHeight="16.5" thickBottom="1"/>
  <cols>
    <col min="1" max="1" width="32.5703125" customWidth="1"/>
    <col min="2" max="2" width="4.42578125" style="76" hidden="1" customWidth="1"/>
    <col min="3" max="4" width="9.140625" style="76" customWidth="1"/>
    <col min="5" max="5" width="8.5703125" style="78" customWidth="1"/>
    <col min="6" max="6" width="8.42578125" style="16" customWidth="1"/>
    <col min="7" max="7" width="8.42578125" style="195" customWidth="1"/>
  </cols>
  <sheetData>
    <row r="1" spans="1:16" ht="15.75">
      <c r="A1" s="25" t="s">
        <v>75</v>
      </c>
      <c r="B1" s="74"/>
      <c r="C1" s="74"/>
      <c r="D1" s="74"/>
      <c r="E1" s="74"/>
      <c r="F1" s="45"/>
      <c r="G1" s="193"/>
      <c r="H1" s="38"/>
      <c r="I1" s="38"/>
      <c r="J1" s="38"/>
      <c r="K1" s="38"/>
      <c r="L1" s="38"/>
      <c r="M1" s="38"/>
      <c r="N1" s="38"/>
      <c r="O1" s="38"/>
      <c r="P1" s="38"/>
    </row>
    <row r="2" spans="1:16" ht="9.75" customHeight="1" thickBot="1">
      <c r="A2" s="25"/>
      <c r="B2" s="74"/>
      <c r="C2" s="74"/>
      <c r="D2" s="74"/>
      <c r="E2" s="74"/>
      <c r="F2" s="45"/>
      <c r="G2" s="193"/>
      <c r="H2" s="38"/>
      <c r="I2" s="38"/>
      <c r="J2" s="38"/>
      <c r="K2" s="38"/>
      <c r="L2" s="38"/>
      <c r="M2" s="38"/>
      <c r="N2" s="38"/>
      <c r="O2" s="38"/>
      <c r="P2" s="38"/>
    </row>
    <row r="3" spans="1:16" s="224" customFormat="1" ht="30.75" customHeight="1" thickBot="1">
      <c r="A3" s="199" t="s">
        <v>1</v>
      </c>
      <c r="B3" s="200">
        <v>2018</v>
      </c>
      <c r="C3" s="201">
        <v>2019</v>
      </c>
      <c r="D3" s="201">
        <v>2020</v>
      </c>
      <c r="E3" s="225" t="s">
        <v>140</v>
      </c>
      <c r="F3" s="202" t="s">
        <v>143</v>
      </c>
      <c r="G3" s="222" t="s">
        <v>141</v>
      </c>
      <c r="H3" s="223"/>
      <c r="I3" s="223"/>
      <c r="J3" s="223"/>
      <c r="K3" s="223"/>
      <c r="L3" s="223"/>
      <c r="M3" s="223"/>
      <c r="N3" s="223"/>
      <c r="O3" s="223"/>
      <c r="P3" s="223"/>
    </row>
    <row r="4" spans="1:16" ht="18.95" customHeight="1" thickBot="1">
      <c r="A4" s="40" t="s">
        <v>7</v>
      </c>
      <c r="B4" s="152">
        <f t="shared" ref="B4:D4" si="0">SUM(B5:B10)</f>
        <v>5687</v>
      </c>
      <c r="C4" s="152">
        <f t="shared" ref="C4" si="1">SUM(C5:C10)</f>
        <v>5698</v>
      </c>
      <c r="D4" s="152">
        <f t="shared" si="0"/>
        <v>5592</v>
      </c>
      <c r="E4" s="226">
        <f>SUM(E5:E10)</f>
        <v>4232</v>
      </c>
      <c r="F4" s="153">
        <f>SUM(F5:F10)</f>
        <v>4034</v>
      </c>
      <c r="G4" s="138">
        <f>(F4*100)/E4-100</f>
        <v>-4.6786389413988587</v>
      </c>
      <c r="H4" s="38"/>
      <c r="I4" s="38"/>
      <c r="J4" s="38"/>
      <c r="K4" s="38"/>
      <c r="L4" s="38"/>
      <c r="M4" s="38"/>
      <c r="N4" s="38"/>
      <c r="O4" s="38"/>
      <c r="P4" s="38"/>
    </row>
    <row r="5" spans="1:16" s="132" customFormat="1" ht="15" customHeight="1" thickBot="1">
      <c r="A5" s="131" t="s">
        <v>8</v>
      </c>
      <c r="B5" s="154">
        <v>758</v>
      </c>
      <c r="C5" s="154">
        <v>754</v>
      </c>
      <c r="D5" s="277">
        <v>756</v>
      </c>
      <c r="E5" s="227">
        <v>574</v>
      </c>
      <c r="F5" s="155">
        <v>466</v>
      </c>
      <c r="G5" s="138">
        <f t="shared" ref="G5:G7" si="2">(F5*100)/E5-100</f>
        <v>-18.815331010452965</v>
      </c>
      <c r="H5" s="42"/>
      <c r="I5" s="42"/>
      <c r="J5" s="42"/>
      <c r="K5" s="42"/>
      <c r="L5" s="42"/>
      <c r="M5" s="42"/>
      <c r="N5" s="42"/>
      <c r="O5" s="42"/>
      <c r="P5" s="42"/>
    </row>
    <row r="6" spans="1:16" s="132" customFormat="1" ht="15" customHeight="1" thickBot="1">
      <c r="A6" s="131" t="s">
        <v>9</v>
      </c>
      <c r="B6" s="154">
        <v>2327</v>
      </c>
      <c r="C6" s="154">
        <v>2260</v>
      </c>
      <c r="D6" s="277">
        <v>2171</v>
      </c>
      <c r="E6" s="227">
        <v>1671</v>
      </c>
      <c r="F6" s="155">
        <v>1534</v>
      </c>
      <c r="G6" s="138">
        <f t="shared" si="2"/>
        <v>-8.1986834230999364</v>
      </c>
      <c r="H6" s="42"/>
      <c r="I6" s="42"/>
      <c r="J6" s="42"/>
      <c r="K6" s="42"/>
      <c r="L6" s="42"/>
      <c r="M6" s="42"/>
      <c r="N6" s="42"/>
      <c r="O6" s="42"/>
      <c r="P6" s="42"/>
    </row>
    <row r="7" spans="1:16" s="132" customFormat="1" ht="15" customHeight="1" thickBot="1">
      <c r="A7" s="131" t="s">
        <v>10</v>
      </c>
      <c r="B7" s="154">
        <v>2602</v>
      </c>
      <c r="C7" s="154">
        <v>2316</v>
      </c>
      <c r="D7" s="278">
        <v>2329</v>
      </c>
      <c r="E7" s="227">
        <v>1759</v>
      </c>
      <c r="F7" s="155">
        <v>1755</v>
      </c>
      <c r="G7" s="138">
        <f t="shared" si="2"/>
        <v>-0.22740193291643607</v>
      </c>
      <c r="H7" s="42"/>
      <c r="I7" s="42"/>
      <c r="J7" s="42"/>
      <c r="K7" s="42"/>
      <c r="L7" s="42"/>
      <c r="M7" s="42"/>
      <c r="N7" s="42"/>
      <c r="O7" s="42"/>
      <c r="P7" s="42"/>
    </row>
    <row r="8" spans="1:16" s="132" customFormat="1" ht="15" customHeight="1" thickBot="1">
      <c r="A8" s="131" t="s">
        <v>124</v>
      </c>
      <c r="B8" s="154"/>
      <c r="C8" s="154">
        <v>16</v>
      </c>
      <c r="D8" s="279">
        <v>14</v>
      </c>
      <c r="E8" s="227">
        <v>10</v>
      </c>
      <c r="F8" s="155">
        <v>12</v>
      </c>
      <c r="G8" s="138">
        <f t="shared" ref="G8:G20" si="3">(F8*100)/E8-100</f>
        <v>20</v>
      </c>
      <c r="H8" s="42"/>
      <c r="I8" s="42"/>
      <c r="J8" s="42"/>
      <c r="K8" s="42"/>
      <c r="L8" s="42"/>
      <c r="M8" s="42"/>
      <c r="N8" s="42"/>
      <c r="O8" s="42"/>
      <c r="P8" s="42"/>
    </row>
    <row r="9" spans="1:16" s="132" customFormat="1" ht="15" customHeight="1" thickBot="1">
      <c r="A9" s="131" t="s">
        <v>125</v>
      </c>
      <c r="B9" s="154"/>
      <c r="C9" s="154">
        <v>351</v>
      </c>
      <c r="D9" s="279">
        <v>319</v>
      </c>
      <c r="E9" s="227">
        <v>215</v>
      </c>
      <c r="F9" s="155">
        <v>266</v>
      </c>
      <c r="G9" s="138">
        <f t="shared" si="3"/>
        <v>23.720930232558146</v>
      </c>
      <c r="H9" s="42"/>
      <c r="I9" s="42"/>
      <c r="J9" s="42"/>
      <c r="K9" s="42"/>
      <c r="L9" s="42"/>
      <c r="M9" s="42"/>
      <c r="N9" s="42"/>
      <c r="O9" s="42"/>
      <c r="P9" s="42"/>
    </row>
    <row r="10" spans="1:16" s="132" customFormat="1" ht="15" customHeight="1" thickBot="1">
      <c r="A10" s="131" t="s">
        <v>117</v>
      </c>
      <c r="B10" s="154"/>
      <c r="C10" s="154">
        <v>1</v>
      </c>
      <c r="D10" s="279">
        <v>3</v>
      </c>
      <c r="E10" s="228">
        <v>3</v>
      </c>
      <c r="F10" s="156">
        <v>1</v>
      </c>
      <c r="G10" s="138">
        <f t="shared" si="3"/>
        <v>-66.666666666666657</v>
      </c>
      <c r="H10" s="133"/>
      <c r="I10" s="42"/>
      <c r="J10" s="42"/>
      <c r="L10" s="42"/>
      <c r="M10" s="42"/>
      <c r="N10" s="42"/>
      <c r="O10" s="42"/>
      <c r="P10" s="42"/>
    </row>
    <row r="11" spans="1:16" ht="36" customHeight="1" thickBot="1">
      <c r="A11" s="108" t="s">
        <v>79</v>
      </c>
      <c r="B11" s="152">
        <f t="shared" ref="B11:D11" si="4">SUM(B12:B17)</f>
        <v>4894</v>
      </c>
      <c r="C11" s="152">
        <f t="shared" ref="C11" si="5">SUM(C12:C17)</f>
        <v>4726</v>
      </c>
      <c r="D11" s="152">
        <f t="shared" si="4"/>
        <v>5123</v>
      </c>
      <c r="E11" s="226">
        <f>SUM(E12:E17)</f>
        <v>3695</v>
      </c>
      <c r="F11" s="153">
        <f>SUM(F12:F17)</f>
        <v>3771</v>
      </c>
      <c r="G11" s="138">
        <f t="shared" si="3"/>
        <v>2.0568335588633317</v>
      </c>
      <c r="H11" s="38"/>
      <c r="I11" s="38"/>
      <c r="J11" s="38"/>
      <c r="K11" s="38"/>
      <c r="L11" s="38"/>
      <c r="M11" s="38"/>
      <c r="N11" s="38"/>
      <c r="O11" s="38"/>
      <c r="P11" s="38"/>
    </row>
    <row r="12" spans="1:16" s="132" customFormat="1" ht="15" customHeight="1" thickBot="1">
      <c r="A12" s="131" t="s">
        <v>11</v>
      </c>
      <c r="B12" s="154">
        <v>643</v>
      </c>
      <c r="C12" s="154">
        <v>577</v>
      </c>
      <c r="D12" s="279">
        <f>570+31</f>
        <v>601</v>
      </c>
      <c r="E12" s="227">
        <v>421</v>
      </c>
      <c r="F12" s="155">
        <v>352</v>
      </c>
      <c r="G12" s="138">
        <f t="shared" si="3"/>
        <v>-16.389548693586704</v>
      </c>
      <c r="H12" s="42"/>
      <c r="I12" s="42"/>
      <c r="J12" s="42"/>
      <c r="K12" s="42"/>
      <c r="L12" s="42"/>
      <c r="M12" s="42"/>
      <c r="N12" s="42"/>
      <c r="O12" s="42"/>
      <c r="P12" s="42"/>
    </row>
    <row r="13" spans="1:16" s="132" customFormat="1" ht="15" customHeight="1" thickBot="1">
      <c r="A13" s="131" t="s">
        <v>9</v>
      </c>
      <c r="B13" s="154">
        <v>1997</v>
      </c>
      <c r="C13" s="154">
        <v>1800</v>
      </c>
      <c r="D13" s="279">
        <v>1885</v>
      </c>
      <c r="E13" s="227">
        <v>1450</v>
      </c>
      <c r="F13" s="155">
        <v>1468</v>
      </c>
      <c r="G13" s="138">
        <f t="shared" si="3"/>
        <v>1.2413793103448256</v>
      </c>
      <c r="H13" s="42"/>
      <c r="I13" s="42"/>
      <c r="J13" s="42"/>
      <c r="K13" s="42"/>
      <c r="L13" s="42"/>
      <c r="M13" s="42"/>
      <c r="N13" s="42"/>
      <c r="O13" s="42"/>
      <c r="P13" s="42"/>
    </row>
    <row r="14" spans="1:16" s="132" customFormat="1" ht="15" customHeight="1" thickBot="1">
      <c r="A14" s="131" t="s">
        <v>10</v>
      </c>
      <c r="B14" s="154">
        <v>2254</v>
      </c>
      <c r="C14" s="154">
        <v>1985</v>
      </c>
      <c r="D14" s="279">
        <v>2305</v>
      </c>
      <c r="E14" s="227">
        <v>1599</v>
      </c>
      <c r="F14" s="155">
        <v>1675</v>
      </c>
      <c r="G14" s="138">
        <f t="shared" ref="G14:G16" si="6">(F14*100)/E14-100</f>
        <v>4.7529706066291482</v>
      </c>
      <c r="H14" s="42"/>
      <c r="I14" s="42"/>
      <c r="J14" s="42"/>
      <c r="K14" s="42"/>
      <c r="L14" s="42"/>
      <c r="M14" s="42"/>
      <c r="N14" s="42"/>
      <c r="O14" s="42"/>
      <c r="P14" s="42"/>
    </row>
    <row r="15" spans="1:16" s="132" customFormat="1" ht="15" customHeight="1" thickBot="1">
      <c r="A15" s="131" t="s">
        <v>124</v>
      </c>
      <c r="B15" s="154"/>
      <c r="C15" s="154">
        <v>16</v>
      </c>
      <c r="D15" s="279">
        <v>14</v>
      </c>
      <c r="E15" s="227">
        <v>10</v>
      </c>
      <c r="F15" s="155">
        <v>12</v>
      </c>
      <c r="G15" s="138">
        <f t="shared" si="6"/>
        <v>20</v>
      </c>
      <c r="H15" s="42"/>
      <c r="I15" s="42"/>
      <c r="J15" s="42"/>
      <c r="K15" s="42"/>
      <c r="L15" s="42"/>
      <c r="M15" s="42"/>
      <c r="N15" s="42"/>
      <c r="O15" s="42"/>
      <c r="P15" s="42"/>
    </row>
    <row r="16" spans="1:16" s="132" customFormat="1" ht="15" customHeight="1" thickBot="1">
      <c r="A16" s="131" t="s">
        <v>125</v>
      </c>
      <c r="B16" s="154"/>
      <c r="C16" s="154">
        <v>348</v>
      </c>
      <c r="D16" s="279">
        <v>318</v>
      </c>
      <c r="E16" s="227">
        <v>215</v>
      </c>
      <c r="F16" s="155">
        <v>264</v>
      </c>
      <c r="G16" s="138">
        <f t="shared" si="6"/>
        <v>22.79069767441861</v>
      </c>
      <c r="H16" s="42"/>
      <c r="I16" s="42"/>
      <c r="J16" s="42"/>
      <c r="K16" s="42"/>
      <c r="L16" s="42"/>
      <c r="M16" s="42"/>
      <c r="N16" s="42"/>
      <c r="O16" s="42"/>
      <c r="P16" s="42"/>
    </row>
    <row r="17" spans="1:16" s="132" customFormat="1" ht="15" customHeight="1" thickBot="1">
      <c r="A17" s="131" t="s">
        <v>117</v>
      </c>
      <c r="B17" s="154"/>
      <c r="C17" s="154">
        <v>0</v>
      </c>
      <c r="D17" s="279">
        <v>0</v>
      </c>
      <c r="E17" s="227">
        <v>0</v>
      </c>
      <c r="F17" s="155">
        <v>0</v>
      </c>
      <c r="G17" s="138" t="s">
        <v>92</v>
      </c>
      <c r="H17" s="133"/>
      <c r="I17" s="42"/>
      <c r="J17" s="42"/>
      <c r="K17" s="42"/>
      <c r="L17" s="42"/>
      <c r="M17" s="42"/>
      <c r="N17" s="42"/>
      <c r="O17" s="42"/>
      <c r="P17" s="42"/>
    </row>
    <row r="18" spans="1:16" ht="18.95" customHeight="1" thickBot="1">
      <c r="A18" s="40" t="s">
        <v>12</v>
      </c>
      <c r="B18" s="152">
        <f t="shared" ref="B18:D18" si="7">SUM(B19:B24)</f>
        <v>521</v>
      </c>
      <c r="C18" s="152">
        <f t="shared" ref="C18" si="8">SUM(C19:C24)</f>
        <v>538</v>
      </c>
      <c r="D18" s="152">
        <f t="shared" si="7"/>
        <v>382</v>
      </c>
      <c r="E18" s="226">
        <f>SUM(E19:E24)</f>
        <v>249</v>
      </c>
      <c r="F18" s="153">
        <f>SUM(F19:F24)</f>
        <v>217</v>
      </c>
      <c r="G18" s="138">
        <f t="shared" si="3"/>
        <v>-12.851405622489963</v>
      </c>
      <c r="H18" s="38"/>
      <c r="I18" s="38"/>
      <c r="J18" s="38"/>
      <c r="K18" s="38"/>
      <c r="L18" s="38"/>
      <c r="M18" s="38"/>
      <c r="N18" s="38"/>
      <c r="O18" s="38"/>
      <c r="P18" s="38"/>
    </row>
    <row r="19" spans="1:16" s="132" customFormat="1" ht="15" customHeight="1" thickBot="1">
      <c r="A19" s="131" t="s">
        <v>8</v>
      </c>
      <c r="B19" s="154">
        <v>111</v>
      </c>
      <c r="C19" s="154">
        <v>158</v>
      </c>
      <c r="D19" s="279">
        <v>155</v>
      </c>
      <c r="E19" s="227">
        <v>122</v>
      </c>
      <c r="F19" s="155">
        <v>108</v>
      </c>
      <c r="G19" s="138">
        <f t="shared" si="3"/>
        <v>-11.47540983606558</v>
      </c>
      <c r="H19" s="42"/>
      <c r="I19" s="42"/>
      <c r="J19" s="42"/>
      <c r="K19" s="42"/>
      <c r="L19" s="42"/>
      <c r="M19" s="42"/>
      <c r="N19" s="42"/>
      <c r="O19" s="42"/>
      <c r="P19" s="42"/>
    </row>
    <row r="20" spans="1:16" s="132" customFormat="1" ht="15" customHeight="1" thickBot="1">
      <c r="A20" s="131" t="s">
        <v>9</v>
      </c>
      <c r="B20" s="154">
        <v>69</v>
      </c>
      <c r="C20" s="154">
        <v>105</v>
      </c>
      <c r="D20" s="279">
        <v>81</v>
      </c>
      <c r="E20" s="227">
        <v>20</v>
      </c>
      <c r="F20" s="155">
        <v>27</v>
      </c>
      <c r="G20" s="138">
        <f t="shared" si="3"/>
        <v>35</v>
      </c>
      <c r="H20" s="42"/>
      <c r="I20" s="42"/>
      <c r="J20" s="42"/>
      <c r="K20" s="42"/>
      <c r="L20" s="42"/>
      <c r="M20" s="42"/>
      <c r="N20" s="42"/>
      <c r="O20" s="42"/>
      <c r="P20" s="42"/>
    </row>
    <row r="21" spans="1:16" s="132" customFormat="1" ht="15" customHeight="1" thickBot="1">
      <c r="A21" s="131" t="s">
        <v>10</v>
      </c>
      <c r="B21" s="154">
        <v>341</v>
      </c>
      <c r="C21" s="154">
        <v>271</v>
      </c>
      <c r="D21" s="279">
        <v>142</v>
      </c>
      <c r="E21" s="227">
        <v>104</v>
      </c>
      <c r="F21" s="155">
        <v>79</v>
      </c>
      <c r="G21" s="138">
        <f t="shared" ref="G21" si="9">(F21*100)/E21-100</f>
        <v>-24.038461538461533</v>
      </c>
      <c r="H21" s="42"/>
      <c r="I21" s="42"/>
      <c r="J21" s="42"/>
      <c r="K21" s="42"/>
      <c r="L21" s="42"/>
      <c r="M21" s="42"/>
      <c r="N21" s="42"/>
      <c r="O21" s="42"/>
      <c r="P21" s="42"/>
    </row>
    <row r="22" spans="1:16" s="132" customFormat="1" ht="15" customHeight="1" thickBot="1">
      <c r="A22" s="131" t="s">
        <v>124</v>
      </c>
      <c r="B22" s="154"/>
      <c r="C22" s="154">
        <v>0</v>
      </c>
      <c r="D22" s="279">
        <v>0</v>
      </c>
      <c r="E22" s="227">
        <v>0</v>
      </c>
      <c r="F22" s="155">
        <v>0</v>
      </c>
      <c r="G22" s="138" t="s">
        <v>92</v>
      </c>
      <c r="H22" s="42"/>
      <c r="I22" s="42"/>
      <c r="J22" s="42"/>
      <c r="K22" s="42"/>
      <c r="L22" s="42"/>
      <c r="M22" s="42"/>
      <c r="N22" s="42"/>
      <c r="O22" s="42"/>
      <c r="P22" s="42"/>
    </row>
    <row r="23" spans="1:16" s="132" customFormat="1" ht="15" customHeight="1" thickBot="1">
      <c r="A23" s="131" t="s">
        <v>125</v>
      </c>
      <c r="B23" s="154"/>
      <c r="C23" s="154">
        <v>3</v>
      </c>
      <c r="D23" s="279">
        <v>1</v>
      </c>
      <c r="E23" s="227">
        <v>0</v>
      </c>
      <c r="F23" s="155">
        <v>2</v>
      </c>
      <c r="G23" s="138" t="s">
        <v>92</v>
      </c>
      <c r="H23" s="42"/>
      <c r="I23" s="42"/>
      <c r="J23" s="42"/>
      <c r="K23" s="42"/>
      <c r="L23" s="42"/>
      <c r="M23" s="42"/>
      <c r="N23" s="42"/>
      <c r="O23" s="42"/>
      <c r="P23" s="42"/>
    </row>
    <row r="24" spans="1:16" s="132" customFormat="1" ht="15" customHeight="1" thickBot="1">
      <c r="A24" s="131" t="s">
        <v>117</v>
      </c>
      <c r="B24" s="154"/>
      <c r="C24" s="154">
        <v>1</v>
      </c>
      <c r="D24" s="280">
        <v>3</v>
      </c>
      <c r="E24" s="227">
        <v>3</v>
      </c>
      <c r="F24" s="155">
        <v>1</v>
      </c>
      <c r="G24" s="138">
        <f t="shared" ref="G24" si="10">(F24*100)/E24-100</f>
        <v>-66.666666666666657</v>
      </c>
      <c r="H24" s="133"/>
      <c r="I24" s="42"/>
      <c r="J24" s="42"/>
      <c r="K24" s="42"/>
      <c r="L24" s="42"/>
      <c r="M24" s="42"/>
      <c r="N24" s="42"/>
      <c r="O24" s="42"/>
      <c r="P24" s="42"/>
    </row>
    <row r="25" spans="1:16" s="174" customFormat="1" ht="15" customHeight="1">
      <c r="A25" s="170"/>
      <c r="B25" s="169"/>
      <c r="C25" s="169"/>
      <c r="D25" s="169"/>
      <c r="E25" s="171"/>
      <c r="F25" s="171"/>
      <c r="G25" s="192"/>
      <c r="H25" s="172"/>
      <c r="I25" s="173"/>
      <c r="J25" s="173"/>
      <c r="K25" s="173"/>
      <c r="L25" s="173"/>
      <c r="M25" s="173"/>
      <c r="N25" s="173"/>
      <c r="O25" s="173"/>
      <c r="P25" s="173"/>
    </row>
    <row r="26" spans="1:16" ht="67.5" customHeight="1" thickBot="1">
      <c r="A26" s="514">
        <v>13</v>
      </c>
      <c r="B26" s="515"/>
      <c r="C26" s="515"/>
      <c r="D26" s="515"/>
      <c r="E26" s="516"/>
      <c r="F26" s="515"/>
      <c r="G26" s="515"/>
      <c r="H26" s="515"/>
    </row>
    <row r="27" spans="1:16" s="98" customFormat="1" ht="30.75" customHeight="1" thickBot="1">
      <c r="A27" s="196" t="s">
        <v>1</v>
      </c>
      <c r="B27" s="197">
        <v>2018</v>
      </c>
      <c r="C27" s="231">
        <v>2019</v>
      </c>
      <c r="D27" s="231">
        <v>2020</v>
      </c>
      <c r="E27" s="232" t="s">
        <v>140</v>
      </c>
      <c r="F27" s="37" t="s">
        <v>143</v>
      </c>
      <c r="G27" s="222" t="s">
        <v>141</v>
      </c>
      <c r="H27" s="97"/>
    </row>
    <row r="28" spans="1:16" ht="64.5" customHeight="1" thickBot="1">
      <c r="A28" s="106" t="s">
        <v>13</v>
      </c>
      <c r="B28" s="157">
        <v>18</v>
      </c>
      <c r="C28" s="152">
        <v>12</v>
      </c>
      <c r="D28" s="281">
        <f>D29+D30</f>
        <v>3</v>
      </c>
      <c r="E28" s="226">
        <f>SUM(E29:E34)</f>
        <v>1</v>
      </c>
      <c r="F28" s="153">
        <f>SUM(F29:F34)</f>
        <v>3</v>
      </c>
      <c r="G28" s="138">
        <f t="shared" ref="G28:G29" si="11">(F28*100)/E28-100</f>
        <v>200</v>
      </c>
      <c r="H28" s="38"/>
    </row>
    <row r="29" spans="1:16" s="132" customFormat="1" ht="15" customHeight="1" thickBot="1">
      <c r="A29" s="131" t="s">
        <v>8</v>
      </c>
      <c r="B29" s="154">
        <v>6</v>
      </c>
      <c r="C29" s="154">
        <v>0</v>
      </c>
      <c r="D29" s="279">
        <v>1</v>
      </c>
      <c r="E29" s="230">
        <v>1</v>
      </c>
      <c r="F29" s="191">
        <v>1</v>
      </c>
      <c r="G29" s="138">
        <f t="shared" si="11"/>
        <v>0</v>
      </c>
      <c r="H29" s="42"/>
      <c r="I29" s="42"/>
      <c r="J29" s="42"/>
      <c r="K29" s="42"/>
      <c r="L29" s="42"/>
      <c r="M29" s="42"/>
      <c r="N29" s="42"/>
      <c r="O29" s="42"/>
      <c r="P29" s="42"/>
    </row>
    <row r="30" spans="1:16" s="132" customFormat="1" ht="15" customHeight="1" thickBot="1">
      <c r="A30" s="131" t="s">
        <v>9</v>
      </c>
      <c r="B30" s="154">
        <v>7</v>
      </c>
      <c r="C30" s="154">
        <v>5</v>
      </c>
      <c r="D30" s="279">
        <v>2</v>
      </c>
      <c r="E30" s="230">
        <v>0</v>
      </c>
      <c r="F30" s="191">
        <v>0</v>
      </c>
      <c r="G30" s="138" t="s">
        <v>92</v>
      </c>
      <c r="H30" s="42"/>
      <c r="I30" s="42"/>
      <c r="J30" s="42"/>
      <c r="K30" s="42"/>
      <c r="L30" s="42"/>
      <c r="M30" s="42"/>
      <c r="N30" s="42"/>
      <c r="O30" s="42"/>
      <c r="P30" s="42"/>
    </row>
    <row r="31" spans="1:16" s="132" customFormat="1" ht="15" customHeight="1" thickBot="1">
      <c r="A31" s="131" t="s">
        <v>10</v>
      </c>
      <c r="B31" s="154">
        <v>5</v>
      </c>
      <c r="C31" s="154">
        <v>7</v>
      </c>
      <c r="D31" s="279">
        <v>0</v>
      </c>
      <c r="E31" s="230">
        <v>0</v>
      </c>
      <c r="F31" s="191">
        <v>1</v>
      </c>
      <c r="G31" s="138" t="s">
        <v>92</v>
      </c>
      <c r="H31" s="42"/>
      <c r="I31" s="42"/>
      <c r="J31" s="42"/>
      <c r="K31" s="42"/>
      <c r="L31" s="42"/>
      <c r="M31" s="42"/>
      <c r="N31" s="42"/>
      <c r="O31" s="42"/>
      <c r="P31" s="42"/>
    </row>
    <row r="32" spans="1:16" s="132" customFormat="1" ht="15" customHeight="1" thickBot="1">
      <c r="A32" s="131" t="s">
        <v>124</v>
      </c>
      <c r="B32" s="154"/>
      <c r="C32" s="154">
        <v>0</v>
      </c>
      <c r="D32" s="279">
        <v>0</v>
      </c>
      <c r="E32" s="230">
        <v>0</v>
      </c>
      <c r="F32" s="191">
        <v>0</v>
      </c>
      <c r="G32" s="138" t="s">
        <v>92</v>
      </c>
      <c r="H32" s="42"/>
      <c r="I32" s="42"/>
      <c r="J32" s="42"/>
      <c r="K32" s="42"/>
      <c r="L32" s="42"/>
      <c r="M32" s="42"/>
      <c r="N32" s="42"/>
      <c r="O32" s="42"/>
      <c r="P32" s="42"/>
    </row>
    <row r="33" spans="1:16" s="132" customFormat="1" ht="15" customHeight="1" thickBot="1">
      <c r="A33" s="131" t="s">
        <v>125</v>
      </c>
      <c r="B33" s="154"/>
      <c r="C33" s="154">
        <v>0</v>
      </c>
      <c r="D33" s="279">
        <v>0</v>
      </c>
      <c r="E33" s="230">
        <v>0</v>
      </c>
      <c r="F33" s="191">
        <v>0</v>
      </c>
      <c r="G33" s="138" t="s">
        <v>92</v>
      </c>
      <c r="H33" s="42"/>
      <c r="I33" s="42"/>
      <c r="J33" s="42"/>
      <c r="K33" s="42"/>
      <c r="L33" s="42"/>
      <c r="M33" s="42"/>
      <c r="N33" s="42"/>
      <c r="O33" s="42"/>
      <c r="P33" s="42"/>
    </row>
    <row r="34" spans="1:16" s="132" customFormat="1" ht="15" customHeight="1" thickBot="1">
      <c r="A34" s="131" t="s">
        <v>117</v>
      </c>
      <c r="B34" s="154"/>
      <c r="C34" s="154">
        <v>0</v>
      </c>
      <c r="D34" s="279">
        <v>0</v>
      </c>
      <c r="E34" s="230">
        <v>0</v>
      </c>
      <c r="F34" s="191">
        <v>1</v>
      </c>
      <c r="G34" s="138" t="s">
        <v>92</v>
      </c>
      <c r="H34" s="133"/>
      <c r="I34" s="42"/>
      <c r="J34" s="42"/>
      <c r="K34" s="42"/>
      <c r="L34" s="42"/>
      <c r="M34" s="42"/>
      <c r="N34" s="42"/>
      <c r="O34" s="42"/>
      <c r="P34" s="42"/>
    </row>
    <row r="35" spans="1:16" ht="30.75" customHeight="1" thickBot="1">
      <c r="A35" s="34" t="s">
        <v>170</v>
      </c>
      <c r="B35" s="157">
        <v>7</v>
      </c>
      <c r="C35" s="152">
        <v>12</v>
      </c>
      <c r="D35" s="281">
        <f>D36+D37+D38</f>
        <v>8</v>
      </c>
      <c r="E35" s="442" t="s">
        <v>207</v>
      </c>
      <c r="F35" s="443" t="s">
        <v>208</v>
      </c>
      <c r="G35" s="138">
        <v>260</v>
      </c>
      <c r="H35" s="38"/>
    </row>
    <row r="36" spans="1:16" s="132" customFormat="1" ht="15" customHeight="1" thickBot="1">
      <c r="A36" s="131" t="s">
        <v>8</v>
      </c>
      <c r="B36" s="154">
        <v>5</v>
      </c>
      <c r="C36" s="154">
        <v>8</v>
      </c>
      <c r="D36" s="279">
        <v>6</v>
      </c>
      <c r="E36" s="364" t="s">
        <v>171</v>
      </c>
      <c r="F36" s="365" t="s">
        <v>172</v>
      </c>
      <c r="G36" s="138">
        <v>200</v>
      </c>
      <c r="H36" s="42"/>
      <c r="I36" s="42"/>
      <c r="J36" s="42"/>
      <c r="K36" s="42"/>
      <c r="L36" s="42"/>
      <c r="M36" s="42"/>
      <c r="N36" s="42"/>
      <c r="O36" s="42"/>
      <c r="P36" s="42"/>
    </row>
    <row r="37" spans="1:16" s="132" customFormat="1" ht="15" customHeight="1" thickBot="1">
      <c r="A37" s="131" t="s">
        <v>9</v>
      </c>
      <c r="B37" s="154">
        <v>1</v>
      </c>
      <c r="C37" s="154">
        <v>2</v>
      </c>
      <c r="D37" s="279">
        <v>0</v>
      </c>
      <c r="E37" s="364">
        <v>0</v>
      </c>
      <c r="F37" s="365" t="s">
        <v>173</v>
      </c>
      <c r="G37" s="138" t="s">
        <v>92</v>
      </c>
      <c r="H37" s="42"/>
      <c r="I37" s="42"/>
      <c r="J37" s="42"/>
      <c r="K37" s="42"/>
      <c r="L37" s="42"/>
      <c r="M37" s="42"/>
      <c r="N37" s="42"/>
      <c r="O37" s="42"/>
      <c r="P37" s="42"/>
    </row>
    <row r="38" spans="1:16" s="132" customFormat="1" ht="15" customHeight="1" thickBot="1">
      <c r="A38" s="131" t="s">
        <v>10</v>
      </c>
      <c r="B38" s="154">
        <v>1</v>
      </c>
      <c r="C38" s="154">
        <v>2</v>
      </c>
      <c r="D38" s="279">
        <v>2</v>
      </c>
      <c r="E38" s="227">
        <v>1</v>
      </c>
      <c r="F38" s="155">
        <v>1</v>
      </c>
      <c r="G38" s="138">
        <f t="shared" ref="G38" si="12">(F38*100)/E38-100</f>
        <v>0</v>
      </c>
      <c r="H38" s="42"/>
      <c r="I38" s="42"/>
      <c r="J38" s="42"/>
      <c r="K38" s="42"/>
      <c r="L38" s="42"/>
      <c r="M38" s="42"/>
      <c r="N38" s="42"/>
      <c r="O38" s="42"/>
      <c r="P38" s="42"/>
    </row>
    <row r="39" spans="1:16" s="132" customFormat="1" ht="15" customHeight="1" thickBot="1">
      <c r="A39" s="131" t="s">
        <v>119</v>
      </c>
      <c r="B39" s="154"/>
      <c r="C39" s="154">
        <v>0</v>
      </c>
      <c r="D39" s="279">
        <v>0</v>
      </c>
      <c r="E39" s="227">
        <v>0</v>
      </c>
      <c r="F39" s="155">
        <v>0</v>
      </c>
      <c r="G39" s="138" t="s">
        <v>92</v>
      </c>
      <c r="H39" s="42"/>
      <c r="I39" s="42"/>
      <c r="J39" s="42"/>
      <c r="K39" s="42"/>
      <c r="L39" s="42"/>
      <c r="M39" s="42"/>
      <c r="N39" s="42"/>
      <c r="O39" s="42"/>
      <c r="P39" s="42"/>
    </row>
    <row r="40" spans="1:16" s="132" customFormat="1" ht="15" customHeight="1" thickBot="1">
      <c r="A40" s="131" t="s">
        <v>118</v>
      </c>
      <c r="B40" s="154"/>
      <c r="C40" s="154">
        <v>0</v>
      </c>
      <c r="D40" s="279">
        <v>0</v>
      </c>
      <c r="E40" s="227">
        <v>0</v>
      </c>
      <c r="F40" s="155">
        <v>0</v>
      </c>
      <c r="G40" s="138" t="s">
        <v>92</v>
      </c>
      <c r="H40" s="42"/>
      <c r="I40" s="42"/>
      <c r="J40" s="42"/>
      <c r="K40" s="42"/>
      <c r="L40" s="42"/>
      <c r="M40" s="42"/>
      <c r="N40" s="42"/>
      <c r="O40" s="42"/>
      <c r="P40" s="42"/>
    </row>
    <row r="41" spans="1:16" s="132" customFormat="1" ht="15" customHeight="1" thickBot="1">
      <c r="A41" s="131" t="s">
        <v>117</v>
      </c>
      <c r="B41" s="154"/>
      <c r="C41" s="154">
        <v>0</v>
      </c>
      <c r="D41" s="279">
        <v>0</v>
      </c>
      <c r="E41" s="227">
        <v>0</v>
      </c>
      <c r="F41" s="155">
        <v>0</v>
      </c>
      <c r="G41" s="138" t="s">
        <v>92</v>
      </c>
      <c r="H41" s="133"/>
      <c r="I41" s="42"/>
      <c r="J41" s="42"/>
      <c r="K41" s="42"/>
      <c r="L41" s="42"/>
      <c r="M41" s="42"/>
      <c r="N41" s="42"/>
      <c r="O41" s="42"/>
      <c r="P41" s="42"/>
    </row>
    <row r="42" spans="1:16" ht="24" customHeight="1" thickBot="1">
      <c r="A42" s="34" t="s">
        <v>14</v>
      </c>
      <c r="B42" s="152">
        <f t="shared" ref="B42" si="13">SUM(B43:B48)</f>
        <v>0</v>
      </c>
      <c r="C42" s="152">
        <f t="shared" ref="C42" si="14">SUM(C43:C48)</f>
        <v>12366</v>
      </c>
      <c r="D42" s="281">
        <f>D43+D44+D45+D46+D47+D48</f>
        <v>11452</v>
      </c>
      <c r="E42" s="226">
        <f>SUM(E43:E48)</f>
        <v>6787</v>
      </c>
      <c r="F42" s="153">
        <f>SUM(F43:F48)</f>
        <v>6018</v>
      </c>
      <c r="G42" s="138">
        <f t="shared" ref="G42:G43" si="15">(F42*100)/E42-100</f>
        <v>-11.330484750257853</v>
      </c>
      <c r="H42" s="38"/>
    </row>
    <row r="43" spans="1:16" s="132" customFormat="1" ht="15" customHeight="1" thickBot="1">
      <c r="A43" s="131" t="s">
        <v>8</v>
      </c>
      <c r="B43" s="154"/>
      <c r="C43" s="154">
        <v>152</v>
      </c>
      <c r="D43" s="279">
        <v>102</v>
      </c>
      <c r="E43" s="227">
        <v>80</v>
      </c>
      <c r="F43" s="155">
        <v>23</v>
      </c>
      <c r="G43" s="138">
        <f t="shared" si="15"/>
        <v>-71.25</v>
      </c>
      <c r="H43" s="42"/>
      <c r="I43" s="42"/>
      <c r="J43" s="42"/>
      <c r="K43" s="42"/>
      <c r="L43" s="42"/>
      <c r="M43" s="42"/>
      <c r="N43" s="42"/>
      <c r="O43" s="42"/>
      <c r="P43" s="42"/>
    </row>
    <row r="44" spans="1:16" s="132" customFormat="1" ht="15" customHeight="1" thickBot="1">
      <c r="A44" s="131" t="s">
        <v>9</v>
      </c>
      <c r="B44" s="154"/>
      <c r="C44" s="154">
        <v>8369</v>
      </c>
      <c r="D44" s="279">
        <v>7873</v>
      </c>
      <c r="E44" s="227">
        <v>4519</v>
      </c>
      <c r="F44" s="155">
        <v>4131</v>
      </c>
      <c r="G44" s="138">
        <f t="shared" ref="G44:G48" si="16">(F44*100)/E44-100</f>
        <v>-8.5859703474219913</v>
      </c>
      <c r="H44" s="42"/>
      <c r="I44" s="42"/>
      <c r="J44" s="42"/>
      <c r="K44" s="42"/>
      <c r="L44" s="42"/>
      <c r="M44" s="42"/>
      <c r="N44" s="42"/>
      <c r="O44" s="42"/>
      <c r="P44" s="42"/>
    </row>
    <row r="45" spans="1:16" s="132" customFormat="1" ht="15" customHeight="1" thickBot="1">
      <c r="A45" s="131" t="s">
        <v>10</v>
      </c>
      <c r="B45" s="154"/>
      <c r="C45" s="154">
        <v>3816</v>
      </c>
      <c r="D45" s="279">
        <v>3457</v>
      </c>
      <c r="E45" s="227">
        <v>2143</v>
      </c>
      <c r="F45" s="155">
        <v>1843</v>
      </c>
      <c r="G45" s="138">
        <f t="shared" si="16"/>
        <v>-13.999066728884742</v>
      </c>
      <c r="H45" s="42"/>
      <c r="I45" s="42"/>
      <c r="J45" s="42"/>
      <c r="K45" s="42"/>
      <c r="L45" s="42"/>
      <c r="M45" s="42"/>
      <c r="N45" s="42"/>
      <c r="O45" s="42"/>
      <c r="P45" s="42"/>
    </row>
    <row r="46" spans="1:16" s="132" customFormat="1" ht="15" customHeight="1" thickBot="1">
      <c r="A46" s="131" t="s">
        <v>124</v>
      </c>
      <c r="B46" s="154"/>
      <c r="C46" s="154">
        <v>1</v>
      </c>
      <c r="D46" s="279">
        <v>9</v>
      </c>
      <c r="E46" s="227">
        <v>6</v>
      </c>
      <c r="F46" s="155">
        <v>2</v>
      </c>
      <c r="G46" s="138">
        <f t="shared" si="16"/>
        <v>-66.666666666666657</v>
      </c>
      <c r="H46" s="42"/>
      <c r="I46" s="42"/>
      <c r="J46" s="42"/>
      <c r="K46" s="42"/>
      <c r="L46" s="42"/>
      <c r="M46" s="42"/>
      <c r="N46" s="42"/>
      <c r="O46" s="42"/>
      <c r="P46" s="42"/>
    </row>
    <row r="47" spans="1:16" s="132" customFormat="1" ht="15" customHeight="1" thickBot="1">
      <c r="A47" s="131" t="s">
        <v>125</v>
      </c>
      <c r="B47" s="154"/>
      <c r="C47" s="154">
        <v>22</v>
      </c>
      <c r="D47" s="279">
        <v>0</v>
      </c>
      <c r="E47" s="227">
        <v>31</v>
      </c>
      <c r="F47" s="155">
        <v>13</v>
      </c>
      <c r="G47" s="138">
        <f t="shared" si="16"/>
        <v>-58.064516129032256</v>
      </c>
      <c r="H47" s="42"/>
      <c r="I47" s="42"/>
      <c r="J47" s="42"/>
      <c r="K47" s="42"/>
      <c r="L47" s="42"/>
      <c r="M47" s="42"/>
      <c r="N47" s="42"/>
      <c r="O47" s="42"/>
      <c r="P47" s="42"/>
    </row>
    <row r="48" spans="1:16" s="132" customFormat="1" ht="15" customHeight="1" thickBot="1">
      <c r="A48" s="131" t="s">
        <v>117</v>
      </c>
      <c r="B48" s="154"/>
      <c r="C48" s="154">
        <v>6</v>
      </c>
      <c r="D48" s="279">
        <v>11</v>
      </c>
      <c r="E48" s="227">
        <v>8</v>
      </c>
      <c r="F48" s="155">
        <v>6</v>
      </c>
      <c r="G48" s="138">
        <f t="shared" si="16"/>
        <v>-25</v>
      </c>
      <c r="H48" s="133"/>
      <c r="I48" s="42"/>
      <c r="J48" s="42"/>
      <c r="K48" s="42"/>
      <c r="L48" s="42"/>
      <c r="M48" s="42"/>
      <c r="N48" s="42"/>
      <c r="O48" s="42"/>
      <c r="P48" s="42"/>
    </row>
    <row r="49" spans="1:16" ht="52.5" customHeight="1" thickBot="1">
      <c r="A49" s="512">
        <v>14</v>
      </c>
      <c r="B49" s="444"/>
      <c r="C49" s="444"/>
      <c r="D49" s="444"/>
      <c r="E49" s="444"/>
      <c r="F49" s="444"/>
      <c r="G49" s="444"/>
      <c r="H49" s="444"/>
    </row>
    <row r="50" spans="1:16" s="31" customFormat="1" ht="39" customHeight="1" thickBot="1">
      <c r="A50" s="34" t="s">
        <v>1</v>
      </c>
      <c r="B50" s="75"/>
      <c r="C50" s="75">
        <v>2019</v>
      </c>
      <c r="D50" s="75">
        <v>2020</v>
      </c>
      <c r="E50" s="229" t="s">
        <v>140</v>
      </c>
      <c r="F50" s="27" t="s">
        <v>143</v>
      </c>
      <c r="G50" s="222" t="s">
        <v>141</v>
      </c>
      <c r="H50" s="38"/>
    </row>
    <row r="51" spans="1:16" ht="32.25" customHeight="1" thickBot="1">
      <c r="A51" s="34" t="s">
        <v>127</v>
      </c>
      <c r="B51" s="152">
        <f t="shared" ref="B51" si="17">SUM(B52:B57)</f>
        <v>0</v>
      </c>
      <c r="C51" s="152">
        <f t="shared" ref="C51" si="18">SUM(C52:C57)</f>
        <v>3095</v>
      </c>
      <c r="D51" s="283">
        <v>2710</v>
      </c>
      <c r="E51" s="226">
        <f>SUM(E52:E57)</f>
        <v>2007</v>
      </c>
      <c r="F51" s="153">
        <f>SUM(F52:F57)</f>
        <v>1996</v>
      </c>
      <c r="G51" s="138">
        <f t="shared" ref="G51:G65" si="19">(F51*100)/E51-100</f>
        <v>-0.54808171400100036</v>
      </c>
      <c r="H51" s="38"/>
    </row>
    <row r="52" spans="1:16" s="132" customFormat="1" ht="15" customHeight="1" thickBot="1">
      <c r="A52" s="131" t="s">
        <v>8</v>
      </c>
      <c r="B52" s="154"/>
      <c r="C52" s="154">
        <v>341</v>
      </c>
      <c r="D52" s="285">
        <v>276</v>
      </c>
      <c r="E52" s="227">
        <v>213</v>
      </c>
      <c r="F52" s="155">
        <v>162</v>
      </c>
      <c r="G52" s="138">
        <f t="shared" si="19"/>
        <v>-23.943661971830991</v>
      </c>
      <c r="H52" s="42"/>
      <c r="I52" s="42"/>
      <c r="J52" s="42"/>
      <c r="K52" s="42"/>
      <c r="L52" s="42"/>
      <c r="M52" s="42"/>
      <c r="N52" s="42"/>
      <c r="O52" s="42"/>
      <c r="P52" s="42"/>
    </row>
    <row r="53" spans="1:16" s="132" customFormat="1" ht="15" customHeight="1" thickBot="1">
      <c r="A53" s="131" t="s">
        <v>9</v>
      </c>
      <c r="B53" s="154"/>
      <c r="C53" s="154">
        <v>1304</v>
      </c>
      <c r="D53" s="285">
        <v>1129</v>
      </c>
      <c r="E53" s="227">
        <v>828</v>
      </c>
      <c r="F53" s="155">
        <v>860</v>
      </c>
      <c r="G53" s="138">
        <f t="shared" ref="G53:G57" si="20">(F53*100)/E53-100</f>
        <v>3.8647342995169112</v>
      </c>
      <c r="H53" s="42"/>
      <c r="I53" s="42"/>
      <c r="J53" s="42"/>
      <c r="K53" s="42"/>
      <c r="L53" s="42"/>
      <c r="M53" s="42"/>
      <c r="N53" s="42"/>
      <c r="O53" s="42"/>
      <c r="P53" s="42"/>
    </row>
    <row r="54" spans="1:16" s="132" customFormat="1" ht="15" customHeight="1" thickBot="1">
      <c r="A54" s="131" t="s">
        <v>10</v>
      </c>
      <c r="B54" s="154"/>
      <c r="C54" s="154">
        <v>1366</v>
      </c>
      <c r="D54" s="285">
        <v>1267</v>
      </c>
      <c r="E54" s="227">
        <v>942</v>
      </c>
      <c r="F54" s="155">
        <v>941</v>
      </c>
      <c r="G54" s="138">
        <f t="shared" si="20"/>
        <v>-0.10615711252654592</v>
      </c>
      <c r="H54" s="42"/>
      <c r="I54" s="42"/>
      <c r="J54" s="42"/>
      <c r="K54" s="42"/>
      <c r="L54" s="42"/>
      <c r="M54" s="42"/>
      <c r="N54" s="42"/>
      <c r="O54" s="42"/>
      <c r="P54" s="42"/>
    </row>
    <row r="55" spans="1:16" s="132" customFormat="1" ht="15" customHeight="1" thickBot="1">
      <c r="A55" s="131" t="s">
        <v>124</v>
      </c>
      <c r="B55" s="154"/>
      <c r="C55" s="154">
        <v>11</v>
      </c>
      <c r="D55" s="285">
        <v>11</v>
      </c>
      <c r="E55" s="227">
        <v>8</v>
      </c>
      <c r="F55" s="155">
        <v>10</v>
      </c>
      <c r="G55" s="138">
        <f t="shared" si="20"/>
        <v>25</v>
      </c>
      <c r="H55" s="42"/>
      <c r="I55" s="42"/>
      <c r="J55" s="42"/>
      <c r="K55" s="42"/>
      <c r="L55" s="42"/>
      <c r="M55" s="42"/>
      <c r="N55" s="42"/>
      <c r="O55" s="42"/>
      <c r="P55" s="42"/>
    </row>
    <row r="56" spans="1:16" s="132" customFormat="1" ht="15" customHeight="1" thickBot="1">
      <c r="A56" s="131" t="s">
        <v>125</v>
      </c>
      <c r="B56" s="154"/>
      <c r="C56" s="154">
        <v>72</v>
      </c>
      <c r="D56" s="285">
        <v>25</v>
      </c>
      <c r="E56" s="227">
        <v>15</v>
      </c>
      <c r="F56" s="155">
        <v>19</v>
      </c>
      <c r="G56" s="138">
        <f t="shared" si="20"/>
        <v>26.666666666666671</v>
      </c>
      <c r="H56" s="42"/>
      <c r="I56" s="42"/>
      <c r="J56" s="42"/>
      <c r="K56" s="42"/>
      <c r="L56" s="42"/>
      <c r="M56" s="42"/>
      <c r="N56" s="42"/>
      <c r="O56" s="42"/>
      <c r="P56" s="42"/>
    </row>
    <row r="57" spans="1:16" s="132" customFormat="1" ht="15" customHeight="1" thickBot="1">
      <c r="A57" s="131" t="s">
        <v>117</v>
      </c>
      <c r="B57" s="154"/>
      <c r="C57" s="154">
        <v>1</v>
      </c>
      <c r="D57" s="286">
        <v>2</v>
      </c>
      <c r="E57" s="227">
        <v>1</v>
      </c>
      <c r="F57" s="155">
        <v>4</v>
      </c>
      <c r="G57" s="138">
        <f t="shared" si="20"/>
        <v>300</v>
      </c>
      <c r="H57" s="133"/>
      <c r="I57" s="42"/>
      <c r="J57" s="42"/>
      <c r="K57" s="42"/>
      <c r="L57" s="42"/>
      <c r="M57" s="42"/>
      <c r="N57" s="42"/>
      <c r="O57" s="42"/>
      <c r="P57" s="42"/>
    </row>
    <row r="58" spans="1:16" ht="46.5" customHeight="1" thickBot="1">
      <c r="A58" s="34" t="s">
        <v>174</v>
      </c>
      <c r="B58" s="148">
        <f t="shared" ref="B58" si="21">SUM(B59:B64)</f>
        <v>0</v>
      </c>
      <c r="C58" s="148">
        <f t="shared" ref="C58" si="22">SUM(C59:C64)</f>
        <v>324</v>
      </c>
      <c r="D58" s="284">
        <f>D59+D60+D61+D62+D63</f>
        <v>235</v>
      </c>
      <c r="E58" s="226">
        <f>SUM(E59:E64)</f>
        <v>177</v>
      </c>
      <c r="F58" s="153">
        <f>SUM(F59:F64)</f>
        <v>191</v>
      </c>
      <c r="G58" s="138">
        <f t="shared" si="19"/>
        <v>7.9096045197740068</v>
      </c>
      <c r="H58" s="38"/>
    </row>
    <row r="59" spans="1:16" s="132" customFormat="1" ht="15" customHeight="1" thickBot="1">
      <c r="A59" s="131" t="s">
        <v>8</v>
      </c>
      <c r="B59" s="154"/>
      <c r="C59" s="154">
        <v>37</v>
      </c>
      <c r="D59" s="287">
        <v>12</v>
      </c>
      <c r="E59" s="364" t="s">
        <v>175</v>
      </c>
      <c r="F59" s="365" t="s">
        <v>176</v>
      </c>
      <c r="G59" s="138">
        <v>-40</v>
      </c>
      <c r="H59" s="42"/>
      <c r="I59" s="42"/>
      <c r="J59" s="42"/>
      <c r="K59" s="42"/>
      <c r="L59" s="42"/>
      <c r="M59" s="42"/>
      <c r="N59" s="42"/>
      <c r="O59" s="42"/>
      <c r="P59" s="42"/>
    </row>
    <row r="60" spans="1:16" s="132" customFormat="1" ht="15" customHeight="1" thickBot="1">
      <c r="A60" s="131" t="s">
        <v>9</v>
      </c>
      <c r="B60" s="154"/>
      <c r="C60" s="154">
        <v>171</v>
      </c>
      <c r="D60" s="287">
        <v>128</v>
      </c>
      <c r="E60" s="227">
        <v>105</v>
      </c>
      <c r="F60" s="155">
        <v>112</v>
      </c>
      <c r="G60" s="138">
        <f t="shared" si="19"/>
        <v>6.6666666666666714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s="132" customFormat="1" ht="15" customHeight="1" thickBot="1">
      <c r="A61" s="131" t="s">
        <v>10</v>
      </c>
      <c r="B61" s="154"/>
      <c r="C61" s="154">
        <v>110</v>
      </c>
      <c r="D61" s="287">
        <v>91</v>
      </c>
      <c r="E61" s="227">
        <v>68</v>
      </c>
      <c r="F61" s="155">
        <v>68</v>
      </c>
      <c r="G61" s="138">
        <f t="shared" si="19"/>
        <v>0</v>
      </c>
      <c r="H61" s="42"/>
      <c r="I61" s="42"/>
      <c r="J61" s="42"/>
      <c r="K61" s="42"/>
      <c r="L61" s="42"/>
      <c r="M61" s="42"/>
      <c r="N61" s="42"/>
      <c r="O61" s="42"/>
      <c r="P61" s="42"/>
    </row>
    <row r="62" spans="1:16" s="132" customFormat="1" ht="15" customHeight="1" thickBot="1">
      <c r="A62" s="131" t="s">
        <v>124</v>
      </c>
      <c r="B62" s="154"/>
      <c r="C62" s="154">
        <v>0</v>
      </c>
      <c r="D62" s="287">
        <v>0</v>
      </c>
      <c r="E62" s="227">
        <v>0</v>
      </c>
      <c r="F62" s="155">
        <v>0</v>
      </c>
      <c r="G62" s="138" t="s">
        <v>92</v>
      </c>
      <c r="H62" s="42"/>
      <c r="I62" s="42"/>
      <c r="J62" s="42"/>
      <c r="K62" s="42"/>
      <c r="L62" s="42"/>
      <c r="M62" s="42"/>
      <c r="N62" s="42"/>
      <c r="O62" s="42"/>
      <c r="P62" s="42"/>
    </row>
    <row r="63" spans="1:16" s="132" customFormat="1" ht="15" customHeight="1" thickBot="1">
      <c r="A63" s="131" t="s">
        <v>125</v>
      </c>
      <c r="B63" s="154"/>
      <c r="C63" s="154">
        <v>6</v>
      </c>
      <c r="D63" s="287">
        <v>4</v>
      </c>
      <c r="E63" s="227">
        <v>4</v>
      </c>
      <c r="F63" s="155">
        <v>9</v>
      </c>
      <c r="G63" s="138">
        <f t="shared" si="19"/>
        <v>125</v>
      </c>
      <c r="H63" s="42"/>
      <c r="I63" s="42"/>
      <c r="J63" s="42"/>
      <c r="K63" s="42"/>
      <c r="L63" s="42"/>
      <c r="M63" s="42"/>
      <c r="N63" s="42"/>
      <c r="O63" s="42"/>
      <c r="P63" s="42"/>
    </row>
    <row r="64" spans="1:16" s="132" customFormat="1" ht="15" customHeight="1" thickBot="1">
      <c r="A64" s="131" t="s">
        <v>117</v>
      </c>
      <c r="B64" s="154"/>
      <c r="C64" s="154">
        <v>0</v>
      </c>
      <c r="D64" s="287">
        <v>0</v>
      </c>
      <c r="E64" s="227">
        <v>0</v>
      </c>
      <c r="F64" s="155">
        <v>2</v>
      </c>
      <c r="G64" s="138" t="s">
        <v>92</v>
      </c>
      <c r="H64" s="133"/>
      <c r="I64" s="42"/>
      <c r="J64" s="42"/>
      <c r="K64" s="42"/>
      <c r="L64" s="42"/>
      <c r="M64" s="42"/>
      <c r="N64" s="42"/>
      <c r="O64" s="42"/>
      <c r="P64" s="42"/>
    </row>
    <row r="65" spans="1:16" ht="42" customHeight="1" thickBot="1">
      <c r="A65" s="40" t="s">
        <v>20</v>
      </c>
      <c r="B65" s="158">
        <f t="shared" ref="B65" si="23">SUM(B66:B71)</f>
        <v>0</v>
      </c>
      <c r="C65" s="158">
        <f t="shared" ref="C65" si="24">SUM(C66:C71)</f>
        <v>69</v>
      </c>
      <c r="D65" s="281">
        <f>D66+D67+D68+D69+D70</f>
        <v>82</v>
      </c>
      <c r="E65" s="226">
        <f>SUM(E66:E71)</f>
        <v>62</v>
      </c>
      <c r="F65" s="153">
        <f>SUM(F66:F71)</f>
        <v>40</v>
      </c>
      <c r="G65" s="138">
        <f t="shared" si="19"/>
        <v>-35.483870967741936</v>
      </c>
    </row>
    <row r="66" spans="1:16" s="132" customFormat="1" ht="15" customHeight="1" thickBot="1">
      <c r="A66" s="131" t="s">
        <v>8</v>
      </c>
      <c r="B66" s="154"/>
      <c r="C66" s="154">
        <v>18</v>
      </c>
      <c r="D66" s="288">
        <v>13</v>
      </c>
      <c r="E66" s="227">
        <v>8</v>
      </c>
      <c r="F66" s="155">
        <v>4</v>
      </c>
      <c r="G66" s="138">
        <f t="shared" ref="G66:G70" si="25">(F66*100)/E66-100</f>
        <v>-50</v>
      </c>
      <c r="H66" s="42"/>
      <c r="I66" s="42"/>
      <c r="J66" s="42"/>
      <c r="K66" s="42"/>
      <c r="L66" s="42"/>
      <c r="M66" s="42"/>
      <c r="N66" s="42"/>
      <c r="O66" s="42"/>
      <c r="P66" s="42"/>
    </row>
    <row r="67" spans="1:16" s="132" customFormat="1" ht="15" customHeight="1" thickBot="1">
      <c r="A67" s="131" t="s">
        <v>9</v>
      </c>
      <c r="B67" s="154"/>
      <c r="C67" s="154">
        <v>37</v>
      </c>
      <c r="D67" s="288">
        <v>28</v>
      </c>
      <c r="E67" s="227">
        <v>16</v>
      </c>
      <c r="F67" s="155">
        <v>21</v>
      </c>
      <c r="G67" s="138">
        <f t="shared" si="25"/>
        <v>31.25</v>
      </c>
      <c r="H67" s="42"/>
      <c r="I67" s="42"/>
      <c r="J67" s="42"/>
      <c r="K67" s="42"/>
      <c r="L67" s="42"/>
      <c r="M67" s="42"/>
      <c r="N67" s="42"/>
      <c r="O67" s="42"/>
      <c r="P67" s="42"/>
    </row>
    <row r="68" spans="1:16" s="132" customFormat="1" ht="15" customHeight="1" thickBot="1">
      <c r="A68" s="131" t="s">
        <v>10</v>
      </c>
      <c r="B68" s="154"/>
      <c r="C68" s="154">
        <v>11</v>
      </c>
      <c r="D68" s="288">
        <v>40</v>
      </c>
      <c r="E68" s="227">
        <v>37</v>
      </c>
      <c r="F68" s="155">
        <v>15</v>
      </c>
      <c r="G68" s="138">
        <f t="shared" si="25"/>
        <v>-59.45945945945946</v>
      </c>
      <c r="H68" s="42"/>
      <c r="I68" s="42"/>
      <c r="J68" s="42"/>
      <c r="K68" s="42"/>
      <c r="L68" s="42"/>
      <c r="M68" s="42"/>
      <c r="N68" s="42"/>
      <c r="O68" s="42"/>
      <c r="P68" s="42"/>
    </row>
    <row r="69" spans="1:16" s="132" customFormat="1" ht="15" customHeight="1" thickBot="1">
      <c r="A69" s="131" t="s">
        <v>124</v>
      </c>
      <c r="B69" s="154"/>
      <c r="C69" s="154">
        <v>2</v>
      </c>
      <c r="D69" s="288">
        <v>0</v>
      </c>
      <c r="E69" s="227">
        <v>0</v>
      </c>
      <c r="F69" s="155">
        <v>0</v>
      </c>
      <c r="G69" s="138" t="s">
        <v>92</v>
      </c>
      <c r="H69" s="42"/>
      <c r="I69" s="42"/>
      <c r="J69" s="42"/>
      <c r="K69" s="42"/>
      <c r="L69" s="42"/>
      <c r="M69" s="42"/>
      <c r="N69" s="42"/>
      <c r="O69" s="42"/>
      <c r="P69" s="42"/>
    </row>
    <row r="70" spans="1:16" s="132" customFormat="1" ht="15" customHeight="1" thickBot="1">
      <c r="A70" s="131" t="s">
        <v>125</v>
      </c>
      <c r="B70" s="154"/>
      <c r="C70" s="154">
        <v>1</v>
      </c>
      <c r="D70" s="288">
        <v>1</v>
      </c>
      <c r="E70" s="227">
        <v>1</v>
      </c>
      <c r="F70" s="155">
        <v>0</v>
      </c>
      <c r="G70" s="138">
        <f t="shared" si="25"/>
        <v>-100</v>
      </c>
      <c r="H70" s="42"/>
      <c r="I70" s="42"/>
      <c r="J70" s="42"/>
      <c r="K70" s="42"/>
      <c r="L70" s="42"/>
      <c r="M70" s="42"/>
      <c r="N70" s="42"/>
      <c r="O70" s="42"/>
      <c r="P70" s="42"/>
    </row>
    <row r="71" spans="1:16" s="132" customFormat="1" ht="15" customHeight="1" thickBot="1">
      <c r="A71" s="131" t="s">
        <v>117</v>
      </c>
      <c r="B71" s="154"/>
      <c r="C71" s="154">
        <v>0</v>
      </c>
      <c r="D71" s="288">
        <v>0</v>
      </c>
      <c r="E71" s="227">
        <v>0</v>
      </c>
      <c r="F71" s="155">
        <v>0</v>
      </c>
      <c r="G71" s="138" t="s">
        <v>92</v>
      </c>
      <c r="H71" s="133"/>
      <c r="I71" s="42"/>
      <c r="J71" s="42"/>
      <c r="K71" s="42"/>
      <c r="L71" s="42"/>
      <c r="M71" s="42"/>
      <c r="N71" s="42"/>
      <c r="O71" s="42"/>
      <c r="P71" s="42"/>
    </row>
    <row r="72" spans="1:16" ht="37.5" customHeight="1">
      <c r="A72" s="444">
        <v>15</v>
      </c>
      <c r="B72" s="444"/>
      <c r="C72" s="444"/>
      <c r="D72" s="444"/>
      <c r="E72" s="444"/>
      <c r="F72" s="444"/>
      <c r="G72" s="444"/>
      <c r="H72" s="444"/>
      <c r="I72" s="444"/>
    </row>
    <row r="73" spans="1:16" ht="15">
      <c r="A73" s="517"/>
      <c r="B73" s="517"/>
      <c r="C73" s="517"/>
      <c r="D73" s="517"/>
      <c r="E73" s="517"/>
      <c r="F73" s="517"/>
      <c r="G73" s="517"/>
      <c r="H73" s="517"/>
    </row>
    <row r="74" spans="1:16" ht="8.25" customHeight="1">
      <c r="A74" s="517"/>
      <c r="B74" s="517"/>
      <c r="C74" s="517"/>
      <c r="D74" s="517"/>
      <c r="E74" s="517"/>
      <c r="F74" s="517"/>
      <c r="G74" s="517"/>
      <c r="H74" s="517"/>
    </row>
    <row r="75" spans="1:16" ht="15.75">
      <c r="A75" s="76"/>
      <c r="E75" s="79"/>
      <c r="F75" s="79"/>
      <c r="G75" s="194"/>
      <c r="H75" s="76"/>
    </row>
    <row r="76" spans="1:16" ht="15.75">
      <c r="A76" s="76"/>
      <c r="E76" s="79"/>
      <c r="F76" s="79"/>
      <c r="G76" s="194"/>
      <c r="H76" s="76"/>
    </row>
    <row r="77" spans="1:16" ht="15.75">
      <c r="A77" s="76"/>
      <c r="E77" s="79"/>
      <c r="F77" s="79"/>
      <c r="G77" s="194"/>
      <c r="H77" s="76"/>
    </row>
    <row r="78" spans="1:16" ht="15.75">
      <c r="A78" s="76"/>
      <c r="E78" s="79"/>
      <c r="F78" s="79"/>
      <c r="G78" s="194"/>
      <c r="H78" s="76"/>
    </row>
    <row r="79" spans="1:16" ht="15">
      <c r="A79" s="513"/>
      <c r="B79" s="513"/>
      <c r="C79" s="513"/>
      <c r="D79" s="513"/>
      <c r="E79" s="513"/>
      <c r="F79" s="513"/>
      <c r="G79" s="513"/>
      <c r="H79" s="513"/>
    </row>
    <row r="80" spans="1:16" ht="15.75">
      <c r="A80" s="76"/>
      <c r="E80" s="79"/>
      <c r="F80" s="79"/>
      <c r="G80" s="194"/>
      <c r="H80" s="76"/>
    </row>
    <row r="81" spans="1:9" ht="15.75">
      <c r="A81" s="76"/>
      <c r="E81" s="79"/>
      <c r="F81" s="79"/>
      <c r="G81" s="194"/>
      <c r="H81" s="76"/>
    </row>
    <row r="82" spans="1:9" ht="15.75">
      <c r="A82" s="76"/>
      <c r="E82" s="79"/>
      <c r="F82" s="79"/>
      <c r="G82" s="194"/>
      <c r="H82" s="76"/>
    </row>
    <row r="83" spans="1:9" ht="15.75">
      <c r="A83" s="76"/>
      <c r="E83" s="79"/>
      <c r="F83" s="79"/>
      <c r="G83" s="194"/>
      <c r="H83" s="76"/>
    </row>
    <row r="84" spans="1:9" ht="15.75">
      <c r="A84" s="76"/>
      <c r="E84" s="79"/>
      <c r="F84" s="79"/>
      <c r="G84" s="194"/>
      <c r="H84" s="76"/>
    </row>
    <row r="85" spans="1:9" ht="15.75">
      <c r="A85" s="76"/>
      <c r="E85" s="79"/>
      <c r="F85" s="79"/>
      <c r="G85" s="194"/>
      <c r="H85" s="76"/>
    </row>
    <row r="86" spans="1:9" ht="15.75">
      <c r="E86" s="79"/>
      <c r="F86" s="79"/>
    </row>
    <row r="87" spans="1:9" ht="15.75">
      <c r="E87" s="79"/>
      <c r="F87" s="79"/>
    </row>
    <row r="88" spans="1:9" thickBot="1">
      <c r="E88" s="79"/>
      <c r="F88" s="79"/>
    </row>
    <row r="89" spans="1:9" thickBot="1">
      <c r="E89" s="79"/>
      <c r="F89" s="79"/>
      <c r="G89" s="195">
        <v>5</v>
      </c>
      <c r="H89">
        <v>18</v>
      </c>
      <c r="I89" s="138">
        <f t="shared" ref="I89" si="26">(H89*100)/G89-100</f>
        <v>260</v>
      </c>
    </row>
    <row r="90" spans="1:9" thickBot="1">
      <c r="E90" s="79"/>
      <c r="F90" s="79"/>
      <c r="I90" s="138"/>
    </row>
    <row r="91" spans="1:9" ht="15.75">
      <c r="E91" s="79"/>
      <c r="F91" s="79"/>
    </row>
    <row r="92" spans="1:9" ht="15.75">
      <c r="E92" s="79"/>
      <c r="F92" s="79"/>
    </row>
    <row r="93" spans="1:9" ht="15.75">
      <c r="E93" s="79"/>
      <c r="F93" s="79"/>
    </row>
    <row r="94" spans="1:9" ht="15.75">
      <c r="E94" s="79"/>
      <c r="F94" s="79"/>
    </row>
    <row r="95" spans="1:9" ht="15.75">
      <c r="E95" s="79"/>
      <c r="F95" s="79"/>
    </row>
    <row r="96" spans="1:9" ht="15.75">
      <c r="E96" s="79"/>
      <c r="F96" s="79"/>
    </row>
    <row r="97" spans="5:6" ht="15.75">
      <c r="E97" s="79"/>
      <c r="F97" s="79"/>
    </row>
    <row r="98" spans="5:6" ht="15.75">
      <c r="E98" s="79"/>
      <c r="F98" s="79"/>
    </row>
    <row r="99" spans="5:6" ht="15.75">
      <c r="E99" s="79"/>
      <c r="F99" s="79"/>
    </row>
    <row r="100" spans="5:6" ht="15.75">
      <c r="E100" s="79"/>
      <c r="F100" s="79"/>
    </row>
    <row r="101" spans="5:6" ht="15.75">
      <c r="E101" s="79"/>
      <c r="F101" s="79"/>
    </row>
    <row r="102" spans="5:6" ht="15.75">
      <c r="E102" s="79"/>
      <c r="F102" s="79"/>
    </row>
    <row r="103" spans="5:6" thickBot="1">
      <c r="E103" s="77"/>
      <c r="F103" s="128"/>
    </row>
  </sheetData>
  <customSheetViews>
    <customSheetView guid="{DAED5F8A-1D0F-4FEC-9F91-AE1C92AB4224}">
      <selection activeCell="M10" sqref="M10"/>
      <pageMargins left="0.7" right="0.7" top="0.75" bottom="0.75" header="0.3" footer="0.3"/>
    </customSheetView>
  </customSheetViews>
  <mergeCells count="5">
    <mergeCell ref="A49:H49"/>
    <mergeCell ref="A79:H79"/>
    <mergeCell ref="A26:H26"/>
    <mergeCell ref="A72:I72"/>
    <mergeCell ref="A73:H74"/>
  </mergeCells>
  <phoneticPr fontId="0" type="noConversion"/>
  <pageMargins left="0.70866141732283472" right="0.70866141732283472" top="0.43307086614173229" bottom="0.74803149606299213" header="0.31496062992125984" footer="0.31496062992125984"/>
  <pageSetup paperSize="9" scale="85" orientation="portrait" r:id="rId1"/>
  <rowBreaks count="2" manualBreakCount="2">
    <brk id="26" max="16383" man="1"/>
    <brk id="4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9">
    <tabColor rgb="FF7030A0"/>
  </sheetPr>
  <dimension ref="A1:P18"/>
  <sheetViews>
    <sheetView view="pageBreakPreview" zoomScale="115" zoomScaleSheetLayoutView="115" workbookViewId="0">
      <selection activeCell="I13" sqref="I13"/>
    </sheetView>
  </sheetViews>
  <sheetFormatPr defaultRowHeight="18.75"/>
  <cols>
    <col min="1" max="1" width="41.7109375" customWidth="1"/>
    <col min="2" max="3" width="9.85546875" style="104" customWidth="1"/>
    <col min="4" max="4" width="8.28515625" customWidth="1"/>
    <col min="5" max="5" width="8.42578125" customWidth="1"/>
    <col min="6" max="6" width="8.5703125" style="35" customWidth="1"/>
    <col min="7" max="7" width="9.140625" style="76"/>
    <col min="8" max="8" width="6.7109375" customWidth="1"/>
    <col min="9" max="9" width="13.7109375" customWidth="1"/>
    <col min="10" max="10" width="0.5703125" customWidth="1"/>
  </cols>
  <sheetData>
    <row r="1" spans="1:16" ht="33.6" customHeight="1" thickBot="1">
      <c r="A1" s="518" t="s">
        <v>178</v>
      </c>
      <c r="B1" s="519"/>
      <c r="C1" s="519"/>
      <c r="D1" s="519"/>
      <c r="E1" s="519"/>
      <c r="F1" s="519"/>
      <c r="G1" s="65"/>
      <c r="H1" s="38"/>
      <c r="I1" s="38"/>
      <c r="J1" s="38"/>
      <c r="K1" s="38"/>
      <c r="L1" s="38"/>
      <c r="M1" s="38"/>
      <c r="N1" s="38"/>
      <c r="O1" s="38"/>
      <c r="P1" s="38"/>
    </row>
    <row r="2" spans="1:16" ht="15" customHeight="1">
      <c r="A2" s="520" t="s">
        <v>1</v>
      </c>
      <c r="B2" s="456">
        <v>2019</v>
      </c>
      <c r="C2" s="456">
        <v>2020</v>
      </c>
      <c r="D2" s="454" t="s">
        <v>140</v>
      </c>
      <c r="E2" s="446" t="s">
        <v>143</v>
      </c>
      <c r="F2" s="458" t="s">
        <v>141</v>
      </c>
      <c r="G2" s="65"/>
      <c r="H2" s="38"/>
      <c r="I2" s="38"/>
      <c r="J2" s="38"/>
      <c r="K2" s="38"/>
      <c r="L2" s="38"/>
      <c r="M2" s="38"/>
      <c r="N2" s="38"/>
      <c r="O2" s="38"/>
      <c r="P2" s="38"/>
    </row>
    <row r="3" spans="1:16" ht="16.5" customHeight="1" thickBot="1">
      <c r="A3" s="521"/>
      <c r="B3" s="457"/>
      <c r="C3" s="457"/>
      <c r="D3" s="455"/>
      <c r="E3" s="489"/>
      <c r="F3" s="459"/>
      <c r="G3" s="65"/>
      <c r="H3" s="38"/>
      <c r="I3" s="38"/>
      <c r="J3" s="38"/>
      <c r="K3" s="38"/>
      <c r="L3" s="38"/>
      <c r="M3" s="38"/>
      <c r="N3" s="38"/>
      <c r="O3" s="38"/>
      <c r="P3" s="38"/>
    </row>
    <row r="4" spans="1:16" ht="25.5" customHeight="1" thickBot="1">
      <c r="A4" s="33" t="s">
        <v>100</v>
      </c>
      <c r="B4" s="256">
        <v>49827</v>
      </c>
      <c r="C4" s="259">
        <v>52069</v>
      </c>
      <c r="D4" s="260">
        <v>40725</v>
      </c>
      <c r="E4" s="261">
        <v>44810</v>
      </c>
      <c r="F4" s="386">
        <f t="shared" ref="F4:F17" si="0">(E4*100)/D4-100</f>
        <v>10.030693677102519</v>
      </c>
      <c r="G4" s="65"/>
      <c r="H4" s="65"/>
      <c r="I4" s="38"/>
      <c r="J4" s="38"/>
      <c r="K4" s="38"/>
      <c r="L4" s="38"/>
      <c r="M4" s="38"/>
      <c r="N4" s="38"/>
      <c r="O4" s="38"/>
      <c r="P4" s="38"/>
    </row>
    <row r="5" spans="1:16" ht="25.5" customHeight="1" thickBot="1">
      <c r="A5" s="33" t="s">
        <v>101</v>
      </c>
      <c r="B5" s="256">
        <v>31403</v>
      </c>
      <c r="C5" s="259">
        <v>32427</v>
      </c>
      <c r="D5" s="260">
        <v>25226</v>
      </c>
      <c r="E5" s="261">
        <v>26553</v>
      </c>
      <c r="F5" s="386">
        <f t="shared" si="0"/>
        <v>5.260445572028857</v>
      </c>
      <c r="G5" s="65"/>
      <c r="H5" s="65"/>
      <c r="I5" s="38"/>
      <c r="J5" s="38"/>
      <c r="K5" s="38"/>
      <c r="L5" s="38"/>
      <c r="M5" s="38"/>
      <c r="N5" s="38"/>
      <c r="O5" s="38"/>
      <c r="P5" s="38"/>
    </row>
    <row r="6" spans="1:16" ht="25.5" customHeight="1" thickBot="1">
      <c r="A6" s="33" t="s">
        <v>102</v>
      </c>
      <c r="B6" s="256">
        <v>18424</v>
      </c>
      <c r="C6" s="259">
        <v>19642</v>
      </c>
      <c r="D6" s="260">
        <v>15499</v>
      </c>
      <c r="E6" s="261">
        <v>18257</v>
      </c>
      <c r="F6" s="386">
        <f t="shared" ref="F6" si="1">(E6*100)/D6-100</f>
        <v>17.794696432027877</v>
      </c>
      <c r="G6" s="65"/>
      <c r="H6" s="65"/>
      <c r="I6" s="38"/>
      <c r="J6" s="38"/>
      <c r="K6" s="38"/>
      <c r="L6" s="38"/>
      <c r="M6" s="38"/>
      <c r="N6" s="38"/>
      <c r="O6" s="38"/>
      <c r="P6" s="38"/>
    </row>
    <row r="7" spans="1:16" ht="53.25" customHeight="1" thickBot="1">
      <c r="A7" s="33" t="s">
        <v>15</v>
      </c>
      <c r="B7" s="256">
        <v>2410</v>
      </c>
      <c r="C7" s="259">
        <v>2643</v>
      </c>
      <c r="D7" s="260">
        <v>2039</v>
      </c>
      <c r="E7" s="261">
        <v>2153</v>
      </c>
      <c r="F7" s="386">
        <f t="shared" ref="F7:F13" si="2">(E7*100)/D7-100</f>
        <v>5.5909759686120708</v>
      </c>
      <c r="G7" s="65"/>
      <c r="H7" s="65"/>
      <c r="I7" s="38"/>
      <c r="J7" s="38"/>
      <c r="K7" s="38"/>
      <c r="L7" s="38"/>
      <c r="M7" s="38"/>
      <c r="N7" s="38"/>
      <c r="O7" s="38"/>
      <c r="P7" s="38"/>
    </row>
    <row r="8" spans="1:16" ht="18" customHeight="1" thickBot="1">
      <c r="A8" s="1" t="s">
        <v>16</v>
      </c>
      <c r="B8" s="387">
        <v>2375</v>
      </c>
      <c r="C8" s="259">
        <v>2601</v>
      </c>
      <c r="D8" s="388">
        <v>1953</v>
      </c>
      <c r="E8" s="389">
        <v>2017</v>
      </c>
      <c r="F8" s="390">
        <f t="shared" si="2"/>
        <v>3.2770097286226303</v>
      </c>
      <c r="G8" s="65"/>
      <c r="H8" s="85"/>
      <c r="I8" s="38"/>
      <c r="J8" s="38"/>
      <c r="K8" s="38"/>
      <c r="L8" s="38"/>
      <c r="M8" s="38"/>
      <c r="N8" s="38"/>
      <c r="O8" s="38"/>
      <c r="P8" s="38"/>
    </row>
    <row r="9" spans="1:16" ht="38.25" customHeight="1" thickBot="1">
      <c r="A9" s="33" t="s">
        <v>17</v>
      </c>
      <c r="B9" s="256">
        <v>21</v>
      </c>
      <c r="C9" s="259">
        <v>41</v>
      </c>
      <c r="D9" s="260">
        <v>30</v>
      </c>
      <c r="E9" s="261">
        <v>11</v>
      </c>
      <c r="F9" s="386">
        <f t="shared" si="2"/>
        <v>-63.333333333333336</v>
      </c>
      <c r="H9" s="76"/>
      <c r="I9" s="440"/>
    </row>
    <row r="10" spans="1:16" s="102" customFormat="1" ht="21" customHeight="1" thickBot="1">
      <c r="A10" s="1" t="s">
        <v>18</v>
      </c>
      <c r="B10" s="387">
        <v>13</v>
      </c>
      <c r="C10" s="259">
        <v>40</v>
      </c>
      <c r="D10" s="388">
        <v>27</v>
      </c>
      <c r="E10" s="389">
        <v>8</v>
      </c>
      <c r="F10" s="386">
        <f t="shared" si="2"/>
        <v>-70.370370370370367</v>
      </c>
      <c r="G10" s="103"/>
      <c r="H10" s="406"/>
      <c r="I10" s="440"/>
      <c r="J10" s="441"/>
    </row>
    <row r="11" spans="1:16" ht="29.25" customHeight="1" thickBot="1">
      <c r="A11" s="33" t="s">
        <v>103</v>
      </c>
      <c r="B11" s="256">
        <v>1075</v>
      </c>
      <c r="C11" s="259">
        <v>1256</v>
      </c>
      <c r="D11" s="260">
        <v>980</v>
      </c>
      <c r="E11" s="261">
        <v>1057</v>
      </c>
      <c r="F11" s="386">
        <f t="shared" si="2"/>
        <v>7.8571428571428612</v>
      </c>
      <c r="H11" s="76"/>
      <c r="I11" s="439" t="s">
        <v>203</v>
      </c>
      <c r="J11" s="441"/>
    </row>
    <row r="12" spans="1:16" ht="18" customHeight="1" thickBot="1">
      <c r="A12" s="2" t="s">
        <v>19</v>
      </c>
      <c r="B12" s="387">
        <v>1813</v>
      </c>
      <c r="C12" s="259">
        <v>2239</v>
      </c>
      <c r="D12" s="388">
        <v>1669</v>
      </c>
      <c r="E12" s="389">
        <v>1751</v>
      </c>
      <c r="F12" s="390">
        <f t="shared" si="2"/>
        <v>4.9131216297183897</v>
      </c>
      <c r="H12" s="76"/>
    </row>
    <row r="13" spans="1:16" ht="17.25" customHeight="1" thickBot="1">
      <c r="A13" s="2" t="s">
        <v>104</v>
      </c>
      <c r="B13" s="387">
        <v>508</v>
      </c>
      <c r="C13" s="259">
        <v>820</v>
      </c>
      <c r="D13" s="388">
        <v>567</v>
      </c>
      <c r="E13" s="389">
        <v>551</v>
      </c>
      <c r="F13" s="390">
        <f t="shared" si="2"/>
        <v>-2.8218694885361515</v>
      </c>
      <c r="H13" s="76"/>
    </row>
    <row r="14" spans="1:16" s="102" customFormat="1" ht="24" customHeight="1" thickBot="1">
      <c r="A14" s="33" t="s">
        <v>77</v>
      </c>
      <c r="B14" s="256">
        <v>251</v>
      </c>
      <c r="C14" s="259">
        <v>164</v>
      </c>
      <c r="D14" s="260">
        <v>129</v>
      </c>
      <c r="E14" s="261">
        <v>76</v>
      </c>
      <c r="F14" s="138">
        <f t="shared" si="0"/>
        <v>-41.085271317829459</v>
      </c>
      <c r="G14" s="103"/>
      <c r="H14" s="103"/>
    </row>
    <row r="15" spans="1:16" s="102" customFormat="1" ht="23.25" customHeight="1" thickBot="1">
      <c r="A15" s="33" t="s">
        <v>105</v>
      </c>
      <c r="B15" s="256">
        <v>18679</v>
      </c>
      <c r="C15" s="259">
        <v>17448</v>
      </c>
      <c r="D15" s="260">
        <v>13174</v>
      </c>
      <c r="E15" s="261">
        <v>12799</v>
      </c>
      <c r="F15" s="138">
        <f t="shared" si="0"/>
        <v>-2.8465158645817468</v>
      </c>
      <c r="G15" s="103"/>
      <c r="H15" s="103"/>
    </row>
    <row r="16" spans="1:16" ht="24.75" thickBot="1">
      <c r="A16" s="33" t="s">
        <v>106</v>
      </c>
      <c r="B16" s="256">
        <v>203</v>
      </c>
      <c r="C16" s="259">
        <v>195</v>
      </c>
      <c r="D16" s="260">
        <v>164</v>
      </c>
      <c r="E16" s="261">
        <v>122</v>
      </c>
      <c r="F16" s="138">
        <f t="shared" si="0"/>
        <v>-25.609756097560975</v>
      </c>
      <c r="G16" s="65"/>
      <c r="H16" s="65"/>
      <c r="I16" s="38"/>
      <c r="J16" s="38"/>
      <c r="K16" s="38"/>
      <c r="L16" s="38"/>
      <c r="M16" s="38"/>
      <c r="N16" s="38"/>
      <c r="O16" s="38"/>
      <c r="P16" s="38"/>
    </row>
    <row r="17" spans="1:16" s="31" customFormat="1" ht="24.75" thickBot="1">
      <c r="A17" s="33" t="s">
        <v>107</v>
      </c>
      <c r="B17" s="256">
        <v>3345</v>
      </c>
      <c r="C17" s="391">
        <v>3143</v>
      </c>
      <c r="D17" s="260">
        <v>2490</v>
      </c>
      <c r="E17" s="392">
        <v>2708</v>
      </c>
      <c r="F17" s="138">
        <f t="shared" si="0"/>
        <v>8.7550200803212874</v>
      </c>
      <c r="G17" s="65"/>
      <c r="H17" s="65"/>
      <c r="I17" s="38"/>
      <c r="J17" s="38"/>
      <c r="K17" s="38"/>
      <c r="L17" s="38"/>
      <c r="M17" s="38"/>
      <c r="N17" s="38"/>
      <c r="O17" s="38"/>
      <c r="P17" s="38"/>
    </row>
    <row r="18" spans="1:16" ht="23.25" customHeight="1">
      <c r="A18" s="507">
        <v>16</v>
      </c>
      <c r="B18" s="507"/>
      <c r="C18" s="507"/>
      <c r="D18" s="507"/>
      <c r="E18" s="507"/>
      <c r="F18" s="507"/>
      <c r="G18" s="507"/>
      <c r="H18" s="507"/>
    </row>
  </sheetData>
  <customSheetViews>
    <customSheetView guid="{DAED5F8A-1D0F-4FEC-9F91-AE1C92AB4224}" topLeftCell="A22">
      <selection activeCell="G6" sqref="G6"/>
      <pageMargins left="0.7" right="0.7" top="0.75" bottom="0.75" header="0.3" footer="0.3"/>
    </customSheetView>
  </customSheetViews>
  <mergeCells count="8">
    <mergeCell ref="A18:H18"/>
    <mergeCell ref="A1:F1"/>
    <mergeCell ref="A2:A3"/>
    <mergeCell ref="D2:D3"/>
    <mergeCell ref="E2:E3"/>
    <mergeCell ref="B2:B3"/>
    <mergeCell ref="F2:F3"/>
    <mergeCell ref="C2:C3"/>
  </mergeCells>
  <phoneticPr fontId="0" type="noConversion"/>
  <pageMargins left="0.70866141732283472" right="0.70866141732283472" top="0.43307086614173229" bottom="0.74803149606299213" header="0.31496062992125984" footer="0.31496062992125984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P18"/>
  <sheetViews>
    <sheetView view="pageBreakPreview" zoomScale="115" zoomScaleSheetLayoutView="115" workbookViewId="0">
      <selection activeCell="A18" sqref="A18:H18"/>
    </sheetView>
  </sheetViews>
  <sheetFormatPr defaultRowHeight="15"/>
  <cols>
    <col min="1" max="1" width="40" customWidth="1"/>
    <col min="2" max="3" width="8" style="76" customWidth="1"/>
    <col min="4" max="4" width="8.28515625" customWidth="1"/>
    <col min="5" max="5" width="8.42578125" customWidth="1"/>
    <col min="6" max="6" width="8.5703125" style="35" customWidth="1"/>
    <col min="7" max="7" width="9.140625" style="76"/>
  </cols>
  <sheetData>
    <row r="1" spans="1:16" ht="35.25" customHeight="1" thickBot="1">
      <c r="A1" s="522" t="s">
        <v>134</v>
      </c>
      <c r="B1" s="522"/>
      <c r="C1" s="522"/>
      <c r="D1" s="522"/>
      <c r="E1" s="522"/>
      <c r="F1" s="522"/>
      <c r="G1" s="522"/>
      <c r="H1" s="38"/>
      <c r="I1" s="38"/>
      <c r="J1" s="38"/>
      <c r="K1" s="38"/>
      <c r="L1" s="38"/>
      <c r="M1" s="38"/>
      <c r="N1" s="38"/>
      <c r="O1" s="38"/>
      <c r="P1" s="38"/>
    </row>
    <row r="2" spans="1:16" ht="15" customHeight="1">
      <c r="A2" s="520" t="s">
        <v>1</v>
      </c>
      <c r="B2" s="456">
        <v>2019</v>
      </c>
      <c r="C2" s="456">
        <v>2020</v>
      </c>
      <c r="D2" s="454" t="s">
        <v>140</v>
      </c>
      <c r="E2" s="446" t="s">
        <v>143</v>
      </c>
      <c r="F2" s="458" t="s">
        <v>141</v>
      </c>
      <c r="G2" s="65"/>
      <c r="H2" s="38"/>
      <c r="I2" s="38"/>
      <c r="J2" s="38"/>
      <c r="K2" s="38"/>
      <c r="L2" s="38"/>
      <c r="M2" s="38"/>
      <c r="N2" s="38"/>
      <c r="O2" s="38"/>
      <c r="P2" s="38"/>
    </row>
    <row r="3" spans="1:16" ht="16.5" customHeight="1" thickBot="1">
      <c r="A3" s="521"/>
      <c r="B3" s="457"/>
      <c r="C3" s="457"/>
      <c r="D3" s="455"/>
      <c r="E3" s="489"/>
      <c r="F3" s="459"/>
      <c r="G3" s="65"/>
      <c r="H3" s="38"/>
      <c r="I3" s="38"/>
      <c r="J3" s="38"/>
      <c r="K3" s="38"/>
      <c r="L3" s="38"/>
      <c r="M3" s="38"/>
      <c r="N3" s="38"/>
      <c r="O3" s="38"/>
      <c r="P3" s="38"/>
    </row>
    <row r="4" spans="1:16" ht="25.5" customHeight="1" thickBot="1">
      <c r="A4" s="33" t="s">
        <v>110</v>
      </c>
      <c r="B4" s="84">
        <v>1715</v>
      </c>
      <c r="C4" s="290">
        <v>1712</v>
      </c>
      <c r="D4" s="289">
        <v>1402</v>
      </c>
      <c r="E4" s="357">
        <v>1423</v>
      </c>
      <c r="F4" s="62">
        <f t="shared" ref="F4:F17" si="0">(E4*100)/D4-100</f>
        <v>1.4978601997146939</v>
      </c>
      <c r="G4" s="65"/>
      <c r="H4" s="65"/>
      <c r="I4" s="38"/>
      <c r="J4" s="38"/>
      <c r="K4" s="38"/>
      <c r="L4" s="38"/>
      <c r="M4" s="38"/>
      <c r="N4" s="38"/>
      <c r="O4" s="38"/>
      <c r="P4" s="38"/>
    </row>
    <row r="5" spans="1:16" ht="25.5" customHeight="1" thickBot="1">
      <c r="A5" s="33" t="s">
        <v>101</v>
      </c>
      <c r="B5" s="84">
        <v>1002</v>
      </c>
      <c r="C5" s="290">
        <v>1099</v>
      </c>
      <c r="D5" s="289">
        <v>950</v>
      </c>
      <c r="E5" s="357">
        <v>947</v>
      </c>
      <c r="F5" s="62">
        <f t="shared" si="0"/>
        <v>-0.31578947368420529</v>
      </c>
      <c r="G5" s="65"/>
      <c r="H5" s="65"/>
      <c r="I5" s="38"/>
      <c r="J5" s="38"/>
      <c r="K5" s="38"/>
      <c r="L5" s="38"/>
      <c r="M5" s="38"/>
      <c r="N5" s="38"/>
      <c r="O5" s="38"/>
      <c r="P5" s="38"/>
    </row>
    <row r="6" spans="1:16" ht="25.5" customHeight="1" thickBot="1">
      <c r="A6" s="33" t="s">
        <v>102</v>
      </c>
      <c r="B6" s="83">
        <v>713</v>
      </c>
      <c r="C6" s="273">
        <v>613</v>
      </c>
      <c r="D6" s="270">
        <v>452</v>
      </c>
      <c r="E6" s="358">
        <v>476</v>
      </c>
      <c r="F6" s="62">
        <f t="shared" si="0"/>
        <v>5.3097345132743357</v>
      </c>
      <c r="G6" s="65"/>
      <c r="H6" s="65"/>
      <c r="I6" s="38"/>
      <c r="J6" s="38"/>
      <c r="K6" s="38"/>
      <c r="L6" s="38"/>
      <c r="M6" s="38"/>
      <c r="N6" s="38"/>
      <c r="O6" s="38"/>
      <c r="P6" s="38"/>
    </row>
    <row r="7" spans="1:16" ht="53.25" customHeight="1" thickBot="1">
      <c r="A7" s="33" t="s">
        <v>15</v>
      </c>
      <c r="B7" s="72">
        <v>243</v>
      </c>
      <c r="C7" s="273">
        <v>216</v>
      </c>
      <c r="D7" s="270">
        <v>165</v>
      </c>
      <c r="E7" s="359">
        <v>163</v>
      </c>
      <c r="F7" s="62">
        <f t="shared" si="0"/>
        <v>-1.2121212121212182</v>
      </c>
      <c r="G7" s="65"/>
      <c r="H7" s="65"/>
      <c r="I7" s="38"/>
      <c r="J7" s="38"/>
      <c r="K7" s="38"/>
      <c r="L7" s="38"/>
      <c r="M7" s="38"/>
      <c r="N7" s="38"/>
      <c r="O7" s="38"/>
      <c r="P7" s="38"/>
    </row>
    <row r="8" spans="1:16" ht="18" customHeight="1" thickBot="1">
      <c r="A8" s="1" t="s">
        <v>16</v>
      </c>
      <c r="B8" s="80">
        <v>231</v>
      </c>
      <c r="C8" s="274">
        <v>207</v>
      </c>
      <c r="D8" s="271">
        <v>155</v>
      </c>
      <c r="E8" s="360">
        <v>136</v>
      </c>
      <c r="F8" s="113">
        <f t="shared" si="0"/>
        <v>-12.258064516129039</v>
      </c>
      <c r="G8" s="65"/>
      <c r="H8" s="85"/>
      <c r="I8" s="38"/>
      <c r="J8" s="38"/>
      <c r="K8" s="38"/>
      <c r="L8" s="38"/>
      <c r="M8" s="38"/>
      <c r="N8" s="38"/>
      <c r="O8" s="38"/>
      <c r="P8" s="38"/>
    </row>
    <row r="9" spans="1:16" ht="38.25" customHeight="1" thickBot="1">
      <c r="A9" s="33" t="s">
        <v>17</v>
      </c>
      <c r="B9" s="72">
        <v>11</v>
      </c>
      <c r="C9" s="273">
        <v>10</v>
      </c>
      <c r="D9" s="270">
        <v>9</v>
      </c>
      <c r="E9" s="359">
        <v>3</v>
      </c>
      <c r="F9" s="62">
        <f t="shared" si="0"/>
        <v>-66.666666666666657</v>
      </c>
      <c r="H9" s="76"/>
    </row>
    <row r="10" spans="1:16" ht="21.75" customHeight="1" thickBot="1">
      <c r="A10" s="1" t="s">
        <v>18</v>
      </c>
      <c r="B10" s="80">
        <v>3</v>
      </c>
      <c r="C10" s="273">
        <v>9</v>
      </c>
      <c r="D10" s="271">
        <v>8</v>
      </c>
      <c r="E10" s="360">
        <v>1</v>
      </c>
      <c r="F10" s="62">
        <f t="shared" si="0"/>
        <v>-87.5</v>
      </c>
      <c r="H10" s="76"/>
    </row>
    <row r="11" spans="1:16" ht="27.75" customHeight="1" thickBot="1">
      <c r="A11" s="33" t="s">
        <v>103</v>
      </c>
      <c r="B11" s="72">
        <v>119</v>
      </c>
      <c r="C11" s="273">
        <v>138</v>
      </c>
      <c r="D11" s="270">
        <v>99</v>
      </c>
      <c r="E11" s="359">
        <v>97</v>
      </c>
      <c r="F11" s="62">
        <f t="shared" si="0"/>
        <v>-2.0202020202020208</v>
      </c>
      <c r="H11" s="76"/>
    </row>
    <row r="12" spans="1:16" ht="21.75" customHeight="1" thickBot="1">
      <c r="A12" s="2" t="s">
        <v>19</v>
      </c>
      <c r="B12" s="80">
        <v>1</v>
      </c>
      <c r="C12" s="274">
        <v>4</v>
      </c>
      <c r="D12" s="271">
        <v>4</v>
      </c>
      <c r="E12" s="360">
        <v>2</v>
      </c>
      <c r="F12" s="62">
        <f t="shared" si="0"/>
        <v>-50</v>
      </c>
      <c r="H12" s="76"/>
    </row>
    <row r="13" spans="1:16" ht="18.75" customHeight="1" thickBot="1">
      <c r="A13" s="2" t="s">
        <v>104</v>
      </c>
      <c r="B13" s="110">
        <v>2</v>
      </c>
      <c r="C13" s="274">
        <v>2</v>
      </c>
      <c r="D13" s="271">
        <v>2</v>
      </c>
      <c r="E13" s="361">
        <v>0</v>
      </c>
      <c r="F13" s="62">
        <f t="shared" si="0"/>
        <v>-100</v>
      </c>
      <c r="H13" s="76"/>
    </row>
    <row r="14" spans="1:16" s="102" customFormat="1" ht="26.25" customHeight="1" thickBot="1">
      <c r="A14" s="33" t="s">
        <v>108</v>
      </c>
      <c r="B14" s="105">
        <v>2</v>
      </c>
      <c r="C14" s="290">
        <v>1</v>
      </c>
      <c r="D14" s="289">
        <v>0</v>
      </c>
      <c r="E14" s="357">
        <v>0</v>
      </c>
      <c r="F14" s="62" t="s">
        <v>92</v>
      </c>
      <c r="G14" s="103"/>
      <c r="H14" s="103"/>
    </row>
    <row r="15" spans="1:16" s="102" customFormat="1" ht="25.5" customHeight="1" thickBot="1">
      <c r="A15" s="33" t="s">
        <v>109</v>
      </c>
      <c r="B15" s="105">
        <v>222</v>
      </c>
      <c r="C15" s="290">
        <v>174</v>
      </c>
      <c r="D15" s="289">
        <v>146</v>
      </c>
      <c r="E15" s="357">
        <v>105</v>
      </c>
      <c r="F15" s="62">
        <f t="shared" si="0"/>
        <v>-28.082191780821915</v>
      </c>
      <c r="G15" s="103"/>
      <c r="H15" s="103"/>
    </row>
    <row r="16" spans="1:16" ht="27" customHeight="1" thickBot="1">
      <c r="A16" s="33" t="s">
        <v>106</v>
      </c>
      <c r="B16" s="111">
        <v>15</v>
      </c>
      <c r="C16" s="273">
        <v>15</v>
      </c>
      <c r="D16" s="270">
        <v>12</v>
      </c>
      <c r="E16" s="358">
        <v>15</v>
      </c>
      <c r="F16" s="62">
        <f t="shared" si="0"/>
        <v>25</v>
      </c>
      <c r="G16" s="65"/>
      <c r="H16" s="65"/>
      <c r="I16" s="38"/>
      <c r="J16" s="38"/>
      <c r="K16" s="38"/>
      <c r="L16" s="38"/>
      <c r="M16" s="38"/>
      <c r="N16" s="38"/>
      <c r="O16" s="38"/>
      <c r="P16" s="38"/>
    </row>
    <row r="17" spans="1:16" s="31" customFormat="1" ht="27" customHeight="1" thickBot="1">
      <c r="A17" s="33" t="s">
        <v>107</v>
      </c>
      <c r="B17" s="105">
        <v>14</v>
      </c>
      <c r="C17" s="290">
        <v>10</v>
      </c>
      <c r="D17" s="289">
        <v>10</v>
      </c>
      <c r="E17" s="357">
        <v>8</v>
      </c>
      <c r="F17" s="62">
        <f t="shared" si="0"/>
        <v>-20</v>
      </c>
      <c r="G17" s="65"/>
      <c r="H17" s="65"/>
      <c r="I17" s="38"/>
      <c r="J17" s="38"/>
      <c r="K17" s="38"/>
      <c r="L17" s="38"/>
      <c r="M17" s="38"/>
      <c r="N17" s="38"/>
      <c r="O17" s="38"/>
      <c r="P17" s="38"/>
    </row>
    <row r="18" spans="1:16" ht="23.25" customHeight="1">
      <c r="A18" s="445">
        <v>17</v>
      </c>
      <c r="B18" s="445"/>
      <c r="C18" s="445"/>
      <c r="D18" s="445"/>
      <c r="E18" s="445"/>
      <c r="F18" s="445"/>
      <c r="G18" s="445"/>
      <c r="H18" s="445"/>
    </row>
  </sheetData>
  <mergeCells count="8">
    <mergeCell ref="A1:G1"/>
    <mergeCell ref="A18:H18"/>
    <mergeCell ref="A2:A3"/>
    <mergeCell ref="D2:D3"/>
    <mergeCell ref="E2:E3"/>
    <mergeCell ref="B2:B3"/>
    <mergeCell ref="F2:F3"/>
    <mergeCell ref="C2:C3"/>
  </mergeCells>
  <pageMargins left="0.70866141732283472" right="0.70866141732283472" top="0.43307086614173229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030A0"/>
  </sheetPr>
  <dimension ref="A1:P18"/>
  <sheetViews>
    <sheetView view="pageBreakPreview" zoomScale="115" zoomScaleSheetLayoutView="115" workbookViewId="0">
      <selection activeCell="A19" sqref="A19"/>
    </sheetView>
  </sheetViews>
  <sheetFormatPr defaultRowHeight="15"/>
  <cols>
    <col min="1" max="1" width="40" customWidth="1"/>
    <col min="2" max="3" width="8" style="76" customWidth="1"/>
    <col min="4" max="4" width="8.28515625" customWidth="1"/>
    <col min="5" max="5" width="8.42578125" customWidth="1"/>
    <col min="6" max="6" width="8.5703125" style="35" customWidth="1"/>
    <col min="7" max="7" width="9.140625" style="76"/>
  </cols>
  <sheetData>
    <row r="1" spans="1:16" ht="32.25" customHeight="1" thickBot="1">
      <c r="A1" s="522" t="s">
        <v>135</v>
      </c>
      <c r="B1" s="522"/>
      <c r="C1" s="522"/>
      <c r="D1" s="522"/>
      <c r="E1" s="522"/>
      <c r="F1" s="522"/>
      <c r="G1" s="522"/>
      <c r="H1" s="38"/>
      <c r="I1" s="38"/>
      <c r="J1" s="38"/>
      <c r="K1" s="38"/>
      <c r="L1" s="38"/>
      <c r="M1" s="38"/>
      <c r="N1" s="38"/>
      <c r="O1" s="38"/>
      <c r="P1" s="38"/>
    </row>
    <row r="2" spans="1:16" ht="15" customHeight="1">
      <c r="A2" s="520" t="s">
        <v>1</v>
      </c>
      <c r="B2" s="456">
        <v>2019</v>
      </c>
      <c r="C2" s="456">
        <v>2020</v>
      </c>
      <c r="D2" s="454" t="s">
        <v>140</v>
      </c>
      <c r="E2" s="446" t="s">
        <v>143</v>
      </c>
      <c r="F2" s="458" t="s">
        <v>141</v>
      </c>
      <c r="G2" s="65"/>
      <c r="H2" s="38"/>
      <c r="I2" s="38"/>
      <c r="J2" s="38"/>
      <c r="K2" s="38"/>
      <c r="L2" s="38"/>
      <c r="M2" s="38"/>
      <c r="N2" s="38"/>
      <c r="O2" s="38"/>
      <c r="P2" s="38"/>
    </row>
    <row r="3" spans="1:16" ht="16.5" customHeight="1" thickBot="1">
      <c r="A3" s="521"/>
      <c r="B3" s="457"/>
      <c r="C3" s="457"/>
      <c r="D3" s="455"/>
      <c r="E3" s="489"/>
      <c r="F3" s="459"/>
      <c r="G3" s="65"/>
      <c r="H3" s="38"/>
      <c r="I3" s="38"/>
      <c r="J3" s="38"/>
      <c r="K3" s="38"/>
      <c r="L3" s="38"/>
      <c r="M3" s="38"/>
      <c r="N3" s="38"/>
      <c r="O3" s="38"/>
      <c r="P3" s="38"/>
    </row>
    <row r="4" spans="1:16" ht="25.5" customHeight="1" thickBot="1">
      <c r="A4" s="33" t="s">
        <v>110</v>
      </c>
      <c r="B4" s="158">
        <v>9361</v>
      </c>
      <c r="C4" s="290">
        <v>9903</v>
      </c>
      <c r="D4" s="220">
        <v>8273</v>
      </c>
      <c r="E4" s="294">
        <v>9893</v>
      </c>
      <c r="F4" s="62">
        <f t="shared" ref="F4:F17" si="0">(E4*100)/D4-100</f>
        <v>19.581772029493536</v>
      </c>
      <c r="G4" s="65"/>
      <c r="H4" s="65"/>
      <c r="I4" s="38"/>
      <c r="J4" s="38"/>
      <c r="K4" s="38"/>
      <c r="L4" s="38"/>
      <c r="M4" s="38"/>
      <c r="N4" s="38"/>
      <c r="O4" s="38"/>
      <c r="P4" s="38"/>
    </row>
    <row r="5" spans="1:16" ht="25.5" customHeight="1" thickBot="1">
      <c r="A5" s="33" t="s">
        <v>101</v>
      </c>
      <c r="B5" s="158">
        <v>481</v>
      </c>
      <c r="C5" s="290">
        <v>470</v>
      </c>
      <c r="D5" s="220">
        <v>408</v>
      </c>
      <c r="E5" s="294">
        <v>459</v>
      </c>
      <c r="F5" s="62">
        <f t="shared" si="0"/>
        <v>12.5</v>
      </c>
      <c r="G5" s="65"/>
      <c r="H5" s="65"/>
      <c r="I5" s="38"/>
      <c r="J5" s="38"/>
      <c r="K5" s="38"/>
      <c r="L5" s="38"/>
      <c r="M5" s="38"/>
      <c r="N5" s="38"/>
      <c r="O5" s="38"/>
      <c r="P5" s="38"/>
    </row>
    <row r="6" spans="1:16" ht="25.5" customHeight="1" thickBot="1">
      <c r="A6" s="33" t="s">
        <v>102</v>
      </c>
      <c r="B6" s="139">
        <v>8880</v>
      </c>
      <c r="C6" s="273">
        <v>9433</v>
      </c>
      <c r="D6" s="282">
        <v>7865</v>
      </c>
      <c r="E6" s="295">
        <v>9434</v>
      </c>
      <c r="F6" s="62">
        <f t="shared" si="0"/>
        <v>19.949141767323582</v>
      </c>
      <c r="G6" s="65"/>
      <c r="H6" s="65"/>
      <c r="I6" s="38"/>
      <c r="J6" s="38"/>
      <c r="K6" s="38"/>
      <c r="L6" s="38"/>
      <c r="M6" s="38"/>
      <c r="N6" s="38"/>
      <c r="O6" s="38"/>
      <c r="P6" s="38"/>
    </row>
    <row r="7" spans="1:16" ht="53.25" customHeight="1" thickBot="1">
      <c r="A7" s="33" t="s">
        <v>15</v>
      </c>
      <c r="B7" s="139">
        <v>869</v>
      </c>
      <c r="C7" s="273">
        <v>973</v>
      </c>
      <c r="D7" s="282">
        <v>772</v>
      </c>
      <c r="E7" s="295">
        <v>833</v>
      </c>
      <c r="F7" s="62">
        <f t="shared" si="0"/>
        <v>7.9015544041450738</v>
      </c>
      <c r="G7" s="65"/>
      <c r="H7" s="65"/>
      <c r="I7" s="38"/>
      <c r="J7" s="38"/>
      <c r="K7" s="38"/>
      <c r="L7" s="38"/>
      <c r="M7" s="38"/>
      <c r="N7" s="38"/>
      <c r="O7" s="38"/>
      <c r="P7" s="38"/>
    </row>
    <row r="8" spans="1:16" ht="18" customHeight="1" thickBot="1">
      <c r="A8" s="1" t="s">
        <v>16</v>
      </c>
      <c r="B8" s="159">
        <v>856</v>
      </c>
      <c r="C8" s="274">
        <v>964</v>
      </c>
      <c r="D8" s="296">
        <v>757</v>
      </c>
      <c r="E8" s="297">
        <v>781</v>
      </c>
      <c r="F8" s="62">
        <f t="shared" si="0"/>
        <v>3.1704095112285273</v>
      </c>
      <c r="G8" s="65"/>
      <c r="H8" s="85"/>
      <c r="I8" s="38"/>
      <c r="J8" s="38"/>
      <c r="K8" s="38"/>
      <c r="L8" s="38"/>
      <c r="M8" s="38"/>
      <c r="N8" s="38"/>
      <c r="O8" s="38"/>
      <c r="P8" s="38"/>
    </row>
    <row r="9" spans="1:16" ht="38.25" customHeight="1" thickBot="1">
      <c r="A9" s="33" t="s">
        <v>17</v>
      </c>
      <c r="B9" s="139">
        <v>6</v>
      </c>
      <c r="C9" s="273">
        <v>20</v>
      </c>
      <c r="D9" s="282">
        <v>12</v>
      </c>
      <c r="E9" s="295">
        <v>3</v>
      </c>
      <c r="F9" s="62">
        <f t="shared" si="0"/>
        <v>-75</v>
      </c>
      <c r="G9" s="114"/>
      <c r="H9" s="76"/>
    </row>
    <row r="10" spans="1:16" ht="20.25" customHeight="1" thickBot="1">
      <c r="A10" s="1" t="s">
        <v>18</v>
      </c>
      <c r="B10" s="139">
        <v>5</v>
      </c>
      <c r="C10" s="273">
        <v>20</v>
      </c>
      <c r="D10" s="282">
        <v>11</v>
      </c>
      <c r="E10" s="295">
        <v>3</v>
      </c>
      <c r="F10" s="62">
        <f t="shared" si="0"/>
        <v>-72.72727272727272</v>
      </c>
      <c r="H10" s="76"/>
    </row>
    <row r="11" spans="1:16" ht="27.75" customHeight="1" thickBot="1">
      <c r="A11" s="33" t="s">
        <v>103</v>
      </c>
      <c r="B11" s="139">
        <v>349</v>
      </c>
      <c r="C11" s="273">
        <v>439</v>
      </c>
      <c r="D11" s="282">
        <v>344</v>
      </c>
      <c r="E11" s="295">
        <v>390</v>
      </c>
      <c r="F11" s="62">
        <f t="shared" si="0"/>
        <v>13.372093023255815</v>
      </c>
      <c r="H11" s="76"/>
    </row>
    <row r="12" spans="1:16" ht="21.75" customHeight="1" thickBot="1">
      <c r="A12" s="2" t="s">
        <v>19</v>
      </c>
      <c r="B12" s="159">
        <v>614</v>
      </c>
      <c r="C12" s="274">
        <v>769</v>
      </c>
      <c r="D12" s="296">
        <v>569</v>
      </c>
      <c r="E12" s="297">
        <v>568</v>
      </c>
      <c r="F12" s="62">
        <f t="shared" si="0"/>
        <v>-0.17574692442882167</v>
      </c>
      <c r="H12" s="76"/>
    </row>
    <row r="13" spans="1:16" ht="17.25" customHeight="1" thickBot="1">
      <c r="A13" s="2" t="s">
        <v>104</v>
      </c>
      <c r="B13" s="159">
        <v>19</v>
      </c>
      <c r="C13" s="274">
        <v>13</v>
      </c>
      <c r="D13" s="296">
        <v>10</v>
      </c>
      <c r="E13" s="297">
        <v>6</v>
      </c>
      <c r="F13" s="62">
        <f t="shared" si="0"/>
        <v>-40</v>
      </c>
      <c r="H13" s="76"/>
    </row>
    <row r="14" spans="1:16" s="102" customFormat="1" ht="24" customHeight="1" thickBot="1">
      <c r="A14" s="33" t="s">
        <v>108</v>
      </c>
      <c r="B14" s="158">
        <v>23</v>
      </c>
      <c r="C14" s="290">
        <v>22</v>
      </c>
      <c r="D14" s="220">
        <v>18</v>
      </c>
      <c r="E14" s="294">
        <v>16</v>
      </c>
      <c r="F14" s="62">
        <f t="shared" si="0"/>
        <v>-11.111111111111114</v>
      </c>
      <c r="G14" s="103"/>
      <c r="H14" s="103"/>
    </row>
    <row r="15" spans="1:16" s="102" customFormat="1" ht="23.25" customHeight="1" thickBot="1">
      <c r="A15" s="33" t="s">
        <v>109</v>
      </c>
      <c r="B15" s="158">
        <v>181</v>
      </c>
      <c r="C15" s="290">
        <v>134</v>
      </c>
      <c r="D15" s="220">
        <v>105</v>
      </c>
      <c r="E15" s="294">
        <v>90</v>
      </c>
      <c r="F15" s="62">
        <f t="shared" si="0"/>
        <v>-14.285714285714292</v>
      </c>
      <c r="G15" s="103"/>
      <c r="H15" s="103"/>
    </row>
    <row r="16" spans="1:16" ht="24.75" thickBot="1">
      <c r="A16" s="33" t="s">
        <v>106</v>
      </c>
      <c r="B16" s="139">
        <v>36</v>
      </c>
      <c r="C16" s="273">
        <v>33</v>
      </c>
      <c r="D16" s="282">
        <v>27</v>
      </c>
      <c r="E16" s="295">
        <v>45</v>
      </c>
      <c r="F16" s="62">
        <f t="shared" si="0"/>
        <v>66.666666666666657</v>
      </c>
      <c r="G16" s="65"/>
      <c r="H16" s="65"/>
      <c r="I16" s="38"/>
      <c r="J16" s="38"/>
      <c r="K16" s="38"/>
      <c r="L16" s="38"/>
      <c r="M16" s="38"/>
      <c r="N16" s="38"/>
      <c r="O16" s="38"/>
      <c r="P16" s="38"/>
    </row>
    <row r="17" spans="1:16" s="31" customFormat="1" ht="24.75" thickBot="1">
      <c r="A17" s="33" t="s">
        <v>107</v>
      </c>
      <c r="B17" s="158">
        <v>1523</v>
      </c>
      <c r="C17" s="290">
        <v>1626</v>
      </c>
      <c r="D17" s="220">
        <v>1296</v>
      </c>
      <c r="E17" s="294">
        <v>1692</v>
      </c>
      <c r="F17" s="62">
        <f t="shared" si="0"/>
        <v>30.555555555555543</v>
      </c>
      <c r="G17" s="65"/>
      <c r="H17" s="65"/>
      <c r="I17" s="38"/>
      <c r="J17" s="38"/>
      <c r="K17" s="38"/>
      <c r="L17" s="38"/>
      <c r="M17" s="38"/>
      <c r="N17" s="38"/>
      <c r="O17" s="38"/>
      <c r="P17" s="38"/>
    </row>
    <row r="18" spans="1:16" ht="20.25" customHeight="1">
      <c r="A18" s="445">
        <v>18</v>
      </c>
      <c r="B18" s="445"/>
      <c r="C18" s="445"/>
      <c r="D18" s="445"/>
      <c r="E18" s="445"/>
      <c r="F18" s="445"/>
      <c r="G18" s="445"/>
      <c r="H18" s="445"/>
    </row>
  </sheetData>
  <mergeCells count="8">
    <mergeCell ref="A1:G1"/>
    <mergeCell ref="A18:H18"/>
    <mergeCell ref="A2:A3"/>
    <mergeCell ref="D2:D3"/>
    <mergeCell ref="E2:E3"/>
    <mergeCell ref="B2:B3"/>
    <mergeCell ref="F2:F3"/>
    <mergeCell ref="C2:C3"/>
  </mergeCells>
  <pageMargins left="0.70866141732283472" right="0.70866141732283472" top="0.43307086614173229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P18"/>
  <sheetViews>
    <sheetView view="pageBreakPreview" zoomScale="115" zoomScaleSheetLayoutView="115" workbookViewId="0">
      <selection activeCell="A19" sqref="A19"/>
    </sheetView>
  </sheetViews>
  <sheetFormatPr defaultRowHeight="15"/>
  <cols>
    <col min="1" max="1" width="40" customWidth="1"/>
    <col min="2" max="3" width="8.7109375" customWidth="1"/>
    <col min="4" max="4" width="8.28515625" customWidth="1"/>
    <col min="5" max="5" width="8.42578125" customWidth="1"/>
    <col min="6" max="6" width="8.5703125" style="35" customWidth="1"/>
    <col min="7" max="7" width="9.140625" style="76"/>
  </cols>
  <sheetData>
    <row r="1" spans="1:16" ht="35.25" customHeight="1" thickBot="1">
      <c r="A1" s="522" t="s">
        <v>136</v>
      </c>
      <c r="B1" s="522"/>
      <c r="C1" s="522"/>
      <c r="D1" s="522"/>
      <c r="E1" s="522"/>
      <c r="F1" s="522"/>
      <c r="G1" s="522"/>
      <c r="H1" s="38"/>
      <c r="I1" s="38"/>
      <c r="J1" s="38"/>
      <c r="K1" s="38"/>
      <c r="L1" s="38"/>
      <c r="M1" s="38"/>
      <c r="N1" s="38"/>
      <c r="O1" s="38"/>
      <c r="P1" s="38"/>
    </row>
    <row r="2" spans="1:16" ht="15" customHeight="1">
      <c r="A2" s="520" t="s">
        <v>1</v>
      </c>
      <c r="B2" s="456">
        <v>2019</v>
      </c>
      <c r="C2" s="456">
        <v>2020</v>
      </c>
      <c r="D2" s="454" t="s">
        <v>140</v>
      </c>
      <c r="E2" s="446" t="s">
        <v>143</v>
      </c>
      <c r="F2" s="458" t="s">
        <v>141</v>
      </c>
      <c r="G2" s="65"/>
      <c r="H2" s="38"/>
      <c r="I2" s="38"/>
      <c r="J2" s="38"/>
      <c r="K2" s="38"/>
      <c r="L2" s="38"/>
      <c r="M2" s="38"/>
      <c r="N2" s="38"/>
      <c r="O2" s="38"/>
      <c r="P2" s="38"/>
    </row>
    <row r="3" spans="1:16" ht="16.5" customHeight="1" thickBot="1">
      <c r="A3" s="521"/>
      <c r="B3" s="523"/>
      <c r="C3" s="523"/>
      <c r="D3" s="455"/>
      <c r="E3" s="489"/>
      <c r="F3" s="459"/>
      <c r="G3" s="65"/>
      <c r="H3" s="38"/>
      <c r="I3" s="38"/>
      <c r="J3" s="38"/>
      <c r="K3" s="38"/>
      <c r="L3" s="38"/>
      <c r="M3" s="38"/>
      <c r="N3" s="38"/>
      <c r="O3" s="38"/>
      <c r="P3" s="38"/>
    </row>
    <row r="4" spans="1:16" ht="25.5" customHeight="1" thickBot="1">
      <c r="A4" s="33" t="s">
        <v>110</v>
      </c>
      <c r="B4" s="158">
        <v>38091</v>
      </c>
      <c r="C4" s="290">
        <v>39733</v>
      </c>
      <c r="D4" s="220">
        <v>30497</v>
      </c>
      <c r="E4" s="294">
        <v>32992</v>
      </c>
      <c r="F4" s="62">
        <f t="shared" ref="F4:F17" si="0">(E4*100)/D4-100</f>
        <v>8.1811325704167643</v>
      </c>
      <c r="G4" s="65"/>
      <c r="H4" s="65"/>
      <c r="I4" s="38"/>
      <c r="J4" s="38"/>
      <c r="K4" s="38"/>
      <c r="L4" s="38"/>
      <c r="M4" s="38"/>
      <c r="N4" s="38"/>
      <c r="O4" s="38"/>
      <c r="P4" s="38"/>
    </row>
    <row r="5" spans="1:16" ht="25.5" customHeight="1" thickBot="1">
      <c r="A5" s="33" t="s">
        <v>101</v>
      </c>
      <c r="B5" s="158">
        <v>29342</v>
      </c>
      <c r="C5" s="290">
        <v>30330</v>
      </c>
      <c r="D5" s="220">
        <v>23486</v>
      </c>
      <c r="E5" s="294">
        <v>24810</v>
      </c>
      <c r="F5" s="62">
        <f t="shared" si="0"/>
        <v>5.637401004853956</v>
      </c>
      <c r="G5" s="65"/>
      <c r="H5" s="65"/>
      <c r="I5" s="38"/>
      <c r="J5" s="38"/>
      <c r="K5" s="38"/>
      <c r="L5" s="38"/>
      <c r="M5" s="38"/>
      <c r="N5" s="38"/>
      <c r="O5" s="38"/>
      <c r="P5" s="38"/>
    </row>
    <row r="6" spans="1:16" ht="25.5" customHeight="1" thickBot="1">
      <c r="A6" s="33" t="s">
        <v>102</v>
      </c>
      <c r="B6" s="139">
        <v>8749</v>
      </c>
      <c r="C6" s="273">
        <v>9403</v>
      </c>
      <c r="D6" s="220">
        <v>7011</v>
      </c>
      <c r="E6" s="294">
        <v>8182</v>
      </c>
      <c r="F6" s="62">
        <f t="shared" si="0"/>
        <v>16.702324917986019</v>
      </c>
      <c r="G6" s="65"/>
      <c r="H6" s="65"/>
      <c r="I6" s="38"/>
      <c r="J6" s="38"/>
      <c r="K6" s="38"/>
      <c r="L6" s="38"/>
      <c r="M6" s="38"/>
      <c r="N6" s="38"/>
      <c r="O6" s="38"/>
      <c r="P6" s="38"/>
    </row>
    <row r="7" spans="1:16" ht="53.25" customHeight="1" thickBot="1">
      <c r="A7" s="33" t="s">
        <v>15</v>
      </c>
      <c r="B7" s="139">
        <v>1270</v>
      </c>
      <c r="C7" s="273">
        <v>1422</v>
      </c>
      <c r="D7" s="220">
        <v>1077</v>
      </c>
      <c r="E7" s="294">
        <v>1135</v>
      </c>
      <c r="F7" s="62">
        <f t="shared" si="0"/>
        <v>5.3853296193129125</v>
      </c>
      <c r="G7" s="65"/>
      <c r="H7" s="65"/>
      <c r="I7" s="38"/>
      <c r="J7" s="38"/>
      <c r="K7" s="38"/>
      <c r="L7" s="38"/>
      <c r="M7" s="38"/>
      <c r="N7" s="38"/>
      <c r="O7" s="38"/>
      <c r="P7" s="38"/>
    </row>
    <row r="8" spans="1:16" ht="18" customHeight="1" thickBot="1">
      <c r="A8" s="1" t="s">
        <v>16</v>
      </c>
      <c r="B8" s="159">
        <v>1260</v>
      </c>
      <c r="C8" s="274">
        <v>1399</v>
      </c>
      <c r="D8" s="220">
        <v>1022</v>
      </c>
      <c r="E8" s="294">
        <v>1081</v>
      </c>
      <c r="F8" s="62">
        <f t="shared" si="0"/>
        <v>5.7729941291585192</v>
      </c>
      <c r="G8" s="65"/>
      <c r="H8" s="85"/>
      <c r="I8" s="38"/>
      <c r="J8" s="38"/>
      <c r="K8" s="38"/>
      <c r="L8" s="38"/>
      <c r="M8" s="38"/>
      <c r="N8" s="38"/>
      <c r="O8" s="38"/>
      <c r="P8" s="38"/>
    </row>
    <row r="9" spans="1:16" ht="36.75" customHeight="1" thickBot="1">
      <c r="A9" s="33" t="s">
        <v>17</v>
      </c>
      <c r="B9" s="139">
        <v>3</v>
      </c>
      <c r="C9" s="273">
        <v>11</v>
      </c>
      <c r="D9" s="220">
        <v>9</v>
      </c>
      <c r="E9" s="294">
        <v>5</v>
      </c>
      <c r="F9" s="62">
        <f t="shared" si="0"/>
        <v>-44.444444444444443</v>
      </c>
      <c r="H9" s="76"/>
    </row>
    <row r="10" spans="1:16" ht="19.5" customHeight="1" thickBot="1">
      <c r="A10" s="1" t="s">
        <v>18</v>
      </c>
      <c r="B10" s="159">
        <v>4</v>
      </c>
      <c r="C10" s="273">
        <v>11</v>
      </c>
      <c r="D10" s="221">
        <v>8</v>
      </c>
      <c r="E10" s="312">
        <v>4</v>
      </c>
      <c r="F10" s="62">
        <f t="shared" si="0"/>
        <v>-50</v>
      </c>
      <c r="H10" s="76"/>
    </row>
    <row r="11" spans="1:16" ht="27.75" customHeight="1" thickBot="1">
      <c r="A11" s="33" t="s">
        <v>103</v>
      </c>
      <c r="B11" s="139">
        <v>592</v>
      </c>
      <c r="C11" s="273">
        <v>653</v>
      </c>
      <c r="D11" s="220">
        <v>515</v>
      </c>
      <c r="E11" s="294">
        <v>548</v>
      </c>
      <c r="F11" s="62">
        <f t="shared" si="0"/>
        <v>6.4077669902912646</v>
      </c>
      <c r="H11" s="76"/>
    </row>
    <row r="12" spans="1:16" ht="21.75" customHeight="1" thickBot="1">
      <c r="A12" s="2" t="s">
        <v>19</v>
      </c>
      <c r="B12" s="159">
        <v>1177</v>
      </c>
      <c r="C12" s="274">
        <v>1423</v>
      </c>
      <c r="D12" s="220">
        <v>1062</v>
      </c>
      <c r="E12" s="294">
        <v>1154</v>
      </c>
      <c r="F12" s="62">
        <f t="shared" si="0"/>
        <v>8.662900188323917</v>
      </c>
      <c r="H12" s="76"/>
    </row>
    <row r="13" spans="1:16" ht="19.5" customHeight="1" thickBot="1">
      <c r="A13" s="2" t="s">
        <v>104</v>
      </c>
      <c r="B13" s="159">
        <v>480</v>
      </c>
      <c r="C13" s="274">
        <v>789</v>
      </c>
      <c r="D13" s="220">
        <v>543</v>
      </c>
      <c r="E13" s="294">
        <v>536</v>
      </c>
      <c r="F13" s="62">
        <f t="shared" si="0"/>
        <v>-1.2891344383057088</v>
      </c>
      <c r="H13" s="76"/>
    </row>
    <row r="14" spans="1:16" s="102" customFormat="1" ht="24" customHeight="1" thickBot="1">
      <c r="A14" s="33" t="s">
        <v>108</v>
      </c>
      <c r="B14" s="158">
        <v>222</v>
      </c>
      <c r="C14" s="290">
        <v>141</v>
      </c>
      <c r="D14" s="220">
        <v>111</v>
      </c>
      <c r="E14" s="294">
        <v>57</v>
      </c>
      <c r="F14" s="62">
        <f t="shared" si="0"/>
        <v>-48.648648648648646</v>
      </c>
      <c r="G14" s="103"/>
      <c r="H14" s="103"/>
    </row>
    <row r="15" spans="1:16" s="102" customFormat="1" ht="23.25" customHeight="1" thickBot="1">
      <c r="A15" s="33" t="s">
        <v>109</v>
      </c>
      <c r="B15" s="158">
        <v>17906</v>
      </c>
      <c r="C15" s="290">
        <v>16741</v>
      </c>
      <c r="D15" s="220">
        <v>12614</v>
      </c>
      <c r="E15" s="294">
        <v>12353</v>
      </c>
      <c r="F15" s="62">
        <f t="shared" si="0"/>
        <v>-2.0691295386078963</v>
      </c>
      <c r="G15" s="103"/>
      <c r="H15" s="103"/>
    </row>
    <row r="16" spans="1:16" ht="24.75" thickBot="1">
      <c r="A16" s="33" t="s">
        <v>106</v>
      </c>
      <c r="B16" s="139">
        <v>152</v>
      </c>
      <c r="C16" s="273">
        <v>146</v>
      </c>
      <c r="D16" s="282">
        <v>124</v>
      </c>
      <c r="E16" s="295">
        <v>61</v>
      </c>
      <c r="F16" s="62">
        <f t="shared" si="0"/>
        <v>-50.806451612903224</v>
      </c>
      <c r="G16" s="65"/>
      <c r="H16" s="65"/>
      <c r="I16" s="38"/>
      <c r="J16" s="38"/>
      <c r="K16" s="38"/>
      <c r="L16" s="38"/>
      <c r="M16" s="38"/>
      <c r="N16" s="38"/>
      <c r="O16" s="38"/>
      <c r="P16" s="38"/>
    </row>
    <row r="17" spans="1:16" s="31" customFormat="1" ht="24.75" thickBot="1">
      <c r="A17" s="33" t="s">
        <v>107</v>
      </c>
      <c r="B17" s="158">
        <v>1799</v>
      </c>
      <c r="C17" s="290">
        <v>1489</v>
      </c>
      <c r="D17" s="220">
        <v>1167</v>
      </c>
      <c r="E17" s="294">
        <v>995</v>
      </c>
      <c r="F17" s="62">
        <f t="shared" si="0"/>
        <v>-14.738646101113972</v>
      </c>
      <c r="G17" s="65"/>
      <c r="H17" s="65"/>
      <c r="I17" s="38"/>
      <c r="J17" s="38"/>
      <c r="K17" s="38"/>
      <c r="L17" s="38"/>
      <c r="M17" s="38"/>
      <c r="N17" s="38"/>
      <c r="O17" s="38"/>
      <c r="P17" s="38"/>
    </row>
    <row r="18" spans="1:16" ht="23.25" customHeight="1">
      <c r="A18" s="445">
        <v>19</v>
      </c>
      <c r="B18" s="445"/>
      <c r="C18" s="445"/>
      <c r="D18" s="445"/>
      <c r="E18" s="445"/>
      <c r="F18" s="445"/>
      <c r="G18" s="445"/>
      <c r="H18" s="445"/>
    </row>
  </sheetData>
  <mergeCells count="8">
    <mergeCell ref="A1:G1"/>
    <mergeCell ref="A18:H18"/>
    <mergeCell ref="A2:A3"/>
    <mergeCell ref="D2:D3"/>
    <mergeCell ref="E2:E3"/>
    <mergeCell ref="B2:B3"/>
    <mergeCell ref="F2:F3"/>
    <mergeCell ref="C2:C3"/>
  </mergeCells>
  <pageMargins left="0.70866141732283472" right="0.70866141732283472" top="0.43307086614173229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7030A0"/>
  </sheetPr>
  <dimension ref="A1:P18"/>
  <sheetViews>
    <sheetView view="pageBreakPreview" zoomScale="115" zoomScaleSheetLayoutView="115" workbookViewId="0">
      <selection activeCell="A19" sqref="A19"/>
    </sheetView>
  </sheetViews>
  <sheetFormatPr defaultRowHeight="15"/>
  <cols>
    <col min="1" max="1" width="40" customWidth="1"/>
    <col min="2" max="3" width="8" style="76" customWidth="1"/>
    <col min="4" max="4" width="8.28515625" customWidth="1"/>
    <col min="5" max="5" width="8.42578125" customWidth="1"/>
    <col min="6" max="6" width="8.5703125" style="35" customWidth="1"/>
    <col min="7" max="7" width="9.140625" style="76"/>
  </cols>
  <sheetData>
    <row r="1" spans="1:16" ht="35.25" customHeight="1" thickBot="1">
      <c r="A1" s="522" t="s">
        <v>137</v>
      </c>
      <c r="B1" s="522"/>
      <c r="C1" s="522"/>
      <c r="D1" s="522"/>
      <c r="E1" s="522"/>
      <c r="F1" s="522"/>
      <c r="G1" s="522"/>
      <c r="H1" s="38"/>
      <c r="I1" s="38"/>
      <c r="J1" s="38"/>
      <c r="K1" s="38"/>
      <c r="L1" s="38"/>
      <c r="M1" s="38"/>
      <c r="N1" s="38"/>
      <c r="O1" s="38"/>
      <c r="P1" s="38"/>
    </row>
    <row r="2" spans="1:16" ht="15" customHeight="1">
      <c r="A2" s="520" t="s">
        <v>1</v>
      </c>
      <c r="B2" s="456">
        <v>2019</v>
      </c>
      <c r="C2" s="456">
        <v>2020</v>
      </c>
      <c r="D2" s="454" t="s">
        <v>140</v>
      </c>
      <c r="E2" s="524" t="s">
        <v>143</v>
      </c>
      <c r="F2" s="526" t="s">
        <v>141</v>
      </c>
      <c r="G2" s="65"/>
      <c r="H2" s="38"/>
      <c r="I2" s="38"/>
      <c r="J2" s="38"/>
      <c r="K2" s="38"/>
      <c r="L2" s="38"/>
      <c r="M2" s="38"/>
      <c r="N2" s="38"/>
      <c r="O2" s="38"/>
      <c r="P2" s="38"/>
    </row>
    <row r="3" spans="1:16" ht="16.5" customHeight="1" thickBot="1">
      <c r="A3" s="521"/>
      <c r="B3" s="457"/>
      <c r="C3" s="457"/>
      <c r="D3" s="455"/>
      <c r="E3" s="525"/>
      <c r="F3" s="527"/>
      <c r="G3" s="65"/>
      <c r="H3" s="38"/>
      <c r="I3" s="38"/>
      <c r="J3" s="38"/>
      <c r="K3" s="38"/>
      <c r="L3" s="38"/>
      <c r="M3" s="38"/>
      <c r="N3" s="38"/>
      <c r="O3" s="38"/>
      <c r="P3" s="38"/>
    </row>
    <row r="4" spans="1:16" ht="25.5" customHeight="1" thickBot="1">
      <c r="A4" s="33" t="s">
        <v>110</v>
      </c>
      <c r="B4" s="84">
        <v>483</v>
      </c>
      <c r="C4" s="71">
        <v>493</v>
      </c>
      <c r="D4" s="289">
        <v>369</v>
      </c>
      <c r="E4" s="298">
        <v>331</v>
      </c>
      <c r="F4" s="62">
        <f t="shared" ref="F4:F17" si="0">(E4*100)/D4-100</f>
        <v>-10.298102981029814</v>
      </c>
      <c r="G4" s="65"/>
      <c r="H4" s="65"/>
      <c r="I4" s="38"/>
      <c r="J4" s="38"/>
      <c r="K4" s="38"/>
      <c r="L4" s="38"/>
      <c r="M4" s="38"/>
      <c r="N4" s="38"/>
      <c r="O4" s="38"/>
      <c r="P4" s="38"/>
    </row>
    <row r="5" spans="1:16" ht="25.5" customHeight="1" thickBot="1">
      <c r="A5" s="33" t="s">
        <v>101</v>
      </c>
      <c r="B5" s="84">
        <v>404</v>
      </c>
      <c r="C5" s="71">
        <v>316</v>
      </c>
      <c r="D5" s="289">
        <v>214</v>
      </c>
      <c r="E5" s="298">
        <v>186</v>
      </c>
      <c r="F5" s="62">
        <f t="shared" si="0"/>
        <v>-13.084112149532714</v>
      </c>
      <c r="G5" s="65"/>
      <c r="H5" s="65"/>
      <c r="I5" s="38"/>
      <c r="J5" s="38"/>
      <c r="K5" s="38"/>
      <c r="L5" s="38"/>
      <c r="M5" s="38"/>
      <c r="N5" s="38"/>
      <c r="O5" s="38"/>
      <c r="P5" s="38"/>
    </row>
    <row r="6" spans="1:16" ht="25.5" customHeight="1" thickBot="1">
      <c r="A6" s="33" t="s">
        <v>102</v>
      </c>
      <c r="B6" s="83">
        <v>79</v>
      </c>
      <c r="C6" s="72">
        <v>177</v>
      </c>
      <c r="D6" s="270">
        <v>155</v>
      </c>
      <c r="E6" s="307">
        <v>145</v>
      </c>
      <c r="F6" s="62">
        <f t="shared" si="0"/>
        <v>-6.4516129032258078</v>
      </c>
      <c r="G6" s="65"/>
      <c r="H6" s="65"/>
      <c r="I6" s="38"/>
      <c r="J6" s="38"/>
      <c r="K6" s="38"/>
      <c r="L6" s="38"/>
      <c r="M6" s="38"/>
      <c r="N6" s="38"/>
      <c r="O6" s="38"/>
      <c r="P6" s="38"/>
    </row>
    <row r="7" spans="1:16" ht="53.25" customHeight="1" thickBot="1">
      <c r="A7" s="33" t="s">
        <v>15</v>
      </c>
      <c r="B7" s="72">
        <v>21</v>
      </c>
      <c r="C7" s="72">
        <v>23</v>
      </c>
      <c r="D7" s="270">
        <v>17</v>
      </c>
      <c r="E7" s="307">
        <v>16</v>
      </c>
      <c r="F7" s="62">
        <f t="shared" si="0"/>
        <v>-5.8823529411764639</v>
      </c>
      <c r="G7" s="65"/>
      <c r="H7" s="65"/>
      <c r="I7" s="38"/>
      <c r="J7" s="38"/>
      <c r="K7" s="38"/>
      <c r="L7" s="38"/>
      <c r="M7" s="38"/>
      <c r="N7" s="38"/>
      <c r="O7" s="38"/>
      <c r="P7" s="38"/>
    </row>
    <row r="8" spans="1:16" ht="18" customHeight="1" thickBot="1">
      <c r="A8" s="1" t="s">
        <v>16</v>
      </c>
      <c r="B8" s="80">
        <v>21</v>
      </c>
      <c r="C8" s="80">
        <v>22</v>
      </c>
      <c r="D8" s="271">
        <v>15</v>
      </c>
      <c r="E8" s="308">
        <v>13</v>
      </c>
      <c r="F8" s="62">
        <f t="shared" si="0"/>
        <v>-13.333333333333329</v>
      </c>
      <c r="G8" s="65"/>
      <c r="H8" s="85"/>
      <c r="I8" s="38"/>
      <c r="J8" s="38"/>
      <c r="K8" s="38"/>
      <c r="L8" s="38"/>
      <c r="M8" s="38"/>
      <c r="N8" s="38"/>
      <c r="O8" s="38"/>
      <c r="P8" s="38"/>
    </row>
    <row r="9" spans="1:16" ht="38.25" customHeight="1" thickBot="1">
      <c r="A9" s="33" t="s">
        <v>17</v>
      </c>
      <c r="B9" s="72">
        <v>0</v>
      </c>
      <c r="C9" s="72">
        <v>0</v>
      </c>
      <c r="D9" s="270">
        <v>0</v>
      </c>
      <c r="E9" s="307">
        <v>0</v>
      </c>
      <c r="F9" s="62" t="s">
        <v>92</v>
      </c>
      <c r="H9" s="76"/>
    </row>
    <row r="10" spans="1:16" ht="21.75" customHeight="1" thickBot="1">
      <c r="A10" s="1" t="s">
        <v>18</v>
      </c>
      <c r="B10" s="80">
        <v>0</v>
      </c>
      <c r="C10" s="80">
        <v>0</v>
      </c>
      <c r="D10" s="271">
        <v>0</v>
      </c>
      <c r="E10" s="308">
        <v>0</v>
      </c>
      <c r="F10" s="62" t="s">
        <v>92</v>
      </c>
      <c r="H10" s="76"/>
    </row>
    <row r="11" spans="1:16" ht="27.75" customHeight="1" thickBot="1">
      <c r="A11" s="33" t="s">
        <v>103</v>
      </c>
      <c r="B11" s="72">
        <v>13</v>
      </c>
      <c r="C11" s="72">
        <v>22</v>
      </c>
      <c r="D11" s="270">
        <v>20</v>
      </c>
      <c r="E11" s="307">
        <v>18</v>
      </c>
      <c r="F11" s="62">
        <f t="shared" si="0"/>
        <v>-10</v>
      </c>
      <c r="H11" s="76"/>
    </row>
    <row r="12" spans="1:16" ht="21.75" customHeight="1" thickBot="1">
      <c r="A12" s="2" t="s">
        <v>19</v>
      </c>
      <c r="B12" s="80">
        <v>19</v>
      </c>
      <c r="C12" s="80">
        <v>42</v>
      </c>
      <c r="D12" s="271">
        <v>33</v>
      </c>
      <c r="E12" s="308">
        <v>26</v>
      </c>
      <c r="F12" s="62">
        <f t="shared" si="0"/>
        <v>-21.212121212121218</v>
      </c>
      <c r="H12" s="76"/>
    </row>
    <row r="13" spans="1:16" ht="19.5" customHeight="1" thickBot="1">
      <c r="A13" s="2" t="s">
        <v>104</v>
      </c>
      <c r="B13" s="110">
        <v>5</v>
      </c>
      <c r="C13" s="80">
        <v>12</v>
      </c>
      <c r="D13" s="271">
        <v>10</v>
      </c>
      <c r="E13" s="308">
        <v>9</v>
      </c>
      <c r="F13" s="62">
        <f t="shared" si="0"/>
        <v>-10</v>
      </c>
      <c r="H13" s="76"/>
    </row>
    <row r="14" spans="1:16" s="102" customFormat="1" ht="24" customHeight="1" thickBot="1">
      <c r="A14" s="33" t="s">
        <v>108</v>
      </c>
      <c r="B14" s="115">
        <v>4</v>
      </c>
      <c r="C14" s="71">
        <v>0</v>
      </c>
      <c r="D14" s="289">
        <v>0</v>
      </c>
      <c r="E14" s="298">
        <v>3</v>
      </c>
      <c r="F14" s="62" t="s">
        <v>92</v>
      </c>
      <c r="G14" s="103"/>
      <c r="H14" s="103"/>
    </row>
    <row r="15" spans="1:16" s="102" customFormat="1" ht="23.25" customHeight="1" thickBot="1">
      <c r="A15" s="33" t="s">
        <v>109</v>
      </c>
      <c r="B15" s="115">
        <v>212</v>
      </c>
      <c r="C15" s="71">
        <v>204</v>
      </c>
      <c r="D15" s="289">
        <v>147</v>
      </c>
      <c r="E15" s="298">
        <v>119</v>
      </c>
      <c r="F15" s="62">
        <f t="shared" si="0"/>
        <v>-19.047619047619051</v>
      </c>
      <c r="G15" s="103"/>
      <c r="H15" s="103"/>
    </row>
    <row r="16" spans="1:16" ht="24.75" thickBot="1">
      <c r="A16" s="33" t="s">
        <v>106</v>
      </c>
      <c r="B16" s="116">
        <v>0</v>
      </c>
      <c r="C16" s="72">
        <v>0</v>
      </c>
      <c r="D16" s="270">
        <v>0</v>
      </c>
      <c r="E16" s="307">
        <v>0</v>
      </c>
      <c r="F16" s="62" t="s">
        <v>92</v>
      </c>
      <c r="G16" s="65"/>
      <c r="H16" s="65"/>
      <c r="I16" s="38"/>
      <c r="J16" s="38"/>
      <c r="K16" s="38"/>
      <c r="L16" s="38"/>
      <c r="M16" s="38"/>
      <c r="N16" s="38"/>
      <c r="O16" s="38"/>
      <c r="P16" s="38"/>
    </row>
    <row r="17" spans="1:16" s="31" customFormat="1" ht="24.75" thickBot="1">
      <c r="A17" s="33" t="s">
        <v>107</v>
      </c>
      <c r="B17" s="115">
        <v>6</v>
      </c>
      <c r="C17" s="71">
        <v>11</v>
      </c>
      <c r="D17" s="289">
        <v>10</v>
      </c>
      <c r="E17" s="298">
        <v>11</v>
      </c>
      <c r="F17" s="62">
        <f t="shared" si="0"/>
        <v>10</v>
      </c>
      <c r="G17" s="65"/>
      <c r="H17" s="65"/>
      <c r="I17" s="38"/>
      <c r="J17" s="38"/>
      <c r="K17" s="38"/>
      <c r="L17" s="38"/>
      <c r="M17" s="38"/>
      <c r="N17" s="38"/>
      <c r="O17" s="38"/>
      <c r="P17" s="38"/>
    </row>
    <row r="18" spans="1:16" ht="23.25" customHeight="1">
      <c r="A18" s="445">
        <v>20</v>
      </c>
      <c r="B18" s="445"/>
      <c r="C18" s="445"/>
      <c r="D18" s="445"/>
      <c r="E18" s="445"/>
      <c r="F18" s="445"/>
      <c r="G18" s="445"/>
      <c r="H18" s="445"/>
    </row>
  </sheetData>
  <mergeCells count="8">
    <mergeCell ref="A1:G1"/>
    <mergeCell ref="A18:H18"/>
    <mergeCell ref="A2:A3"/>
    <mergeCell ref="B2:B3"/>
    <mergeCell ref="D2:D3"/>
    <mergeCell ref="E2:E3"/>
    <mergeCell ref="F2:F3"/>
    <mergeCell ref="C2:C3"/>
  </mergeCells>
  <pageMargins left="0.70866141732283472" right="0.70866141732283472" top="0.43307086614173229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7030A0"/>
  </sheetPr>
  <dimension ref="A1:P18"/>
  <sheetViews>
    <sheetView view="pageBreakPreview" zoomScale="115" zoomScaleSheetLayoutView="115" workbookViewId="0">
      <selection activeCell="A19" sqref="A19"/>
    </sheetView>
  </sheetViews>
  <sheetFormatPr defaultRowHeight="15"/>
  <cols>
    <col min="1" max="1" width="40" customWidth="1"/>
    <col min="2" max="3" width="8" style="76" customWidth="1"/>
    <col min="4" max="4" width="8.28515625" customWidth="1"/>
    <col min="5" max="5" width="8.42578125" customWidth="1"/>
    <col min="6" max="6" width="8.5703125" style="35" customWidth="1"/>
    <col min="7" max="7" width="9.140625" style="76"/>
  </cols>
  <sheetData>
    <row r="1" spans="1:16" ht="35.25" customHeight="1" thickBot="1">
      <c r="A1" s="522" t="s">
        <v>138</v>
      </c>
      <c r="B1" s="522"/>
      <c r="C1" s="522"/>
      <c r="D1" s="522"/>
      <c r="E1" s="522"/>
      <c r="F1" s="522"/>
      <c r="G1" s="522"/>
      <c r="H1" s="38"/>
      <c r="I1" s="38"/>
      <c r="J1" s="38"/>
      <c r="K1" s="38"/>
      <c r="L1" s="38"/>
      <c r="M1" s="38"/>
      <c r="N1" s="38"/>
      <c r="O1" s="38"/>
      <c r="P1" s="38"/>
    </row>
    <row r="2" spans="1:16" ht="15" customHeight="1">
      <c r="A2" s="520" t="s">
        <v>1</v>
      </c>
      <c r="B2" s="456">
        <v>2019</v>
      </c>
      <c r="C2" s="456">
        <v>2020</v>
      </c>
      <c r="D2" s="454" t="s">
        <v>140</v>
      </c>
      <c r="E2" s="446" t="s">
        <v>143</v>
      </c>
      <c r="F2" s="458" t="s">
        <v>141</v>
      </c>
      <c r="G2" s="65"/>
      <c r="H2" s="38"/>
      <c r="I2" s="38"/>
      <c r="J2" s="38"/>
      <c r="K2" s="38"/>
      <c r="L2" s="38"/>
      <c r="M2" s="38"/>
      <c r="N2" s="38"/>
      <c r="O2" s="38"/>
      <c r="P2" s="38"/>
    </row>
    <row r="3" spans="1:16" ht="16.5" customHeight="1" thickBot="1">
      <c r="A3" s="521"/>
      <c r="B3" s="457"/>
      <c r="C3" s="457"/>
      <c r="D3" s="455"/>
      <c r="E3" s="489"/>
      <c r="F3" s="459"/>
      <c r="G3" s="65"/>
      <c r="H3" s="38"/>
      <c r="I3" s="38"/>
      <c r="J3" s="38"/>
      <c r="K3" s="38"/>
      <c r="L3" s="38"/>
      <c r="M3" s="38"/>
      <c r="N3" s="38"/>
      <c r="O3" s="38"/>
      <c r="P3" s="38"/>
    </row>
    <row r="4" spans="1:16" ht="25.5" customHeight="1" thickBot="1">
      <c r="A4" s="33" t="s">
        <v>110</v>
      </c>
      <c r="B4" s="198">
        <v>176</v>
      </c>
      <c r="C4" s="215">
        <v>228</v>
      </c>
      <c r="D4" s="212">
        <v>184</v>
      </c>
      <c r="E4" s="299">
        <v>171</v>
      </c>
      <c r="F4" s="138">
        <f t="shared" ref="F4:F17" si="0">(E4*100)/D4-100</f>
        <v>-7.0652173913043441</v>
      </c>
      <c r="G4" s="65"/>
      <c r="H4" s="65"/>
      <c r="I4" s="38"/>
      <c r="J4" s="38"/>
      <c r="K4" s="38"/>
      <c r="L4" s="38"/>
      <c r="M4" s="38"/>
      <c r="N4" s="38"/>
      <c r="O4" s="38"/>
      <c r="P4" s="38"/>
    </row>
    <row r="5" spans="1:16" ht="25.5" customHeight="1" thickBot="1">
      <c r="A5" s="33" t="s">
        <v>101</v>
      </c>
      <c r="B5" s="198">
        <v>174</v>
      </c>
      <c r="C5" s="215">
        <v>212</v>
      </c>
      <c r="D5" s="212">
        <v>168</v>
      </c>
      <c r="E5" s="299">
        <v>151</v>
      </c>
      <c r="F5" s="138">
        <f t="shared" si="0"/>
        <v>-10.11904761904762</v>
      </c>
      <c r="G5" s="65"/>
      <c r="H5" s="65"/>
      <c r="I5" s="38"/>
      <c r="J5" s="38"/>
      <c r="K5" s="38"/>
      <c r="L5" s="38"/>
      <c r="M5" s="38"/>
      <c r="N5" s="38"/>
      <c r="O5" s="38"/>
      <c r="P5" s="38"/>
    </row>
    <row r="6" spans="1:16" ht="25.5" customHeight="1" thickBot="1">
      <c r="A6" s="33" t="s">
        <v>102</v>
      </c>
      <c r="B6" s="82">
        <v>2</v>
      </c>
      <c r="C6" s="81">
        <v>16</v>
      </c>
      <c r="D6" s="232">
        <v>16</v>
      </c>
      <c r="E6" s="300">
        <v>20</v>
      </c>
      <c r="F6" s="138">
        <f t="shared" si="0"/>
        <v>25</v>
      </c>
      <c r="G6" s="65"/>
      <c r="H6" s="65"/>
      <c r="I6" s="38"/>
      <c r="J6" s="38"/>
      <c r="K6" s="38"/>
      <c r="L6" s="38"/>
      <c r="M6" s="38"/>
      <c r="N6" s="38"/>
      <c r="O6" s="38"/>
      <c r="P6" s="38"/>
    </row>
    <row r="7" spans="1:16" ht="53.25" customHeight="1" thickBot="1">
      <c r="A7" s="33" t="s">
        <v>15</v>
      </c>
      <c r="B7" s="81">
        <v>7</v>
      </c>
      <c r="C7" s="81">
        <v>9</v>
      </c>
      <c r="D7" s="232">
        <v>8</v>
      </c>
      <c r="E7" s="300">
        <v>6</v>
      </c>
      <c r="F7" s="138">
        <f t="shared" si="0"/>
        <v>-25</v>
      </c>
      <c r="G7" s="65"/>
      <c r="H7" s="65"/>
      <c r="I7" s="38"/>
      <c r="J7" s="38"/>
      <c r="K7" s="38"/>
      <c r="L7" s="38"/>
      <c r="M7" s="38"/>
      <c r="N7" s="38"/>
      <c r="O7" s="38"/>
      <c r="P7" s="38"/>
    </row>
    <row r="8" spans="1:16" ht="18" customHeight="1" thickBot="1">
      <c r="A8" s="1" t="s">
        <v>16</v>
      </c>
      <c r="B8" s="216">
        <v>7</v>
      </c>
      <c r="C8" s="216">
        <v>9</v>
      </c>
      <c r="D8" s="301">
        <v>4</v>
      </c>
      <c r="E8" s="302">
        <v>6</v>
      </c>
      <c r="F8" s="138">
        <f t="shared" si="0"/>
        <v>50</v>
      </c>
      <c r="G8" s="65"/>
      <c r="H8" s="85"/>
      <c r="I8" s="38"/>
      <c r="J8" s="38"/>
      <c r="K8" s="38"/>
      <c r="L8" s="38"/>
      <c r="M8" s="38"/>
      <c r="N8" s="38"/>
      <c r="O8" s="38"/>
      <c r="P8" s="38"/>
    </row>
    <row r="9" spans="1:16" ht="39.75" customHeight="1" thickBot="1">
      <c r="A9" s="33" t="s">
        <v>17</v>
      </c>
      <c r="B9" s="81">
        <v>0</v>
      </c>
      <c r="C9" s="81">
        <v>0</v>
      </c>
      <c r="D9" s="232">
        <v>0</v>
      </c>
      <c r="E9" s="300">
        <v>0</v>
      </c>
      <c r="F9" s="138" t="s">
        <v>92</v>
      </c>
      <c r="H9" s="76"/>
    </row>
    <row r="10" spans="1:16" ht="21.75" customHeight="1" thickBot="1">
      <c r="A10" s="1" t="s">
        <v>18</v>
      </c>
      <c r="B10" s="216">
        <v>0</v>
      </c>
      <c r="C10" s="216">
        <v>0</v>
      </c>
      <c r="D10" s="301">
        <v>0</v>
      </c>
      <c r="E10" s="302">
        <v>0</v>
      </c>
      <c r="F10" s="138" t="s">
        <v>92</v>
      </c>
      <c r="H10" s="76"/>
    </row>
    <row r="11" spans="1:16" ht="27.75" customHeight="1" thickBot="1">
      <c r="A11" s="33" t="s">
        <v>103</v>
      </c>
      <c r="B11" s="81">
        <v>1</v>
      </c>
      <c r="C11" s="81">
        <v>4</v>
      </c>
      <c r="D11" s="232">
        <v>2</v>
      </c>
      <c r="E11" s="300">
        <v>4</v>
      </c>
      <c r="F11" s="138">
        <f t="shared" si="0"/>
        <v>100</v>
      </c>
      <c r="H11" s="76"/>
    </row>
    <row r="12" spans="1:16" ht="21.75" customHeight="1" thickBot="1">
      <c r="A12" s="2" t="s">
        <v>19</v>
      </c>
      <c r="B12" s="216">
        <v>2</v>
      </c>
      <c r="C12" s="216">
        <v>1</v>
      </c>
      <c r="D12" s="301">
        <v>1</v>
      </c>
      <c r="E12" s="302">
        <v>1</v>
      </c>
      <c r="F12" s="138">
        <f t="shared" si="0"/>
        <v>0</v>
      </c>
      <c r="H12" s="76"/>
    </row>
    <row r="13" spans="1:16" ht="17.25" customHeight="1" thickBot="1">
      <c r="A13" s="2" t="s">
        <v>104</v>
      </c>
      <c r="B13" s="217">
        <v>2</v>
      </c>
      <c r="C13" s="216">
        <v>4</v>
      </c>
      <c r="D13" s="301">
        <v>2</v>
      </c>
      <c r="E13" s="302">
        <v>0</v>
      </c>
      <c r="F13" s="138">
        <f t="shared" si="0"/>
        <v>-100</v>
      </c>
      <c r="H13" s="76"/>
    </row>
    <row r="14" spans="1:16" s="102" customFormat="1" ht="24" customHeight="1" thickBot="1">
      <c r="A14" s="33" t="s">
        <v>108</v>
      </c>
      <c r="B14" s="218">
        <v>0</v>
      </c>
      <c r="C14" s="215">
        <v>0</v>
      </c>
      <c r="D14" s="212">
        <v>0</v>
      </c>
      <c r="E14" s="299">
        <v>0</v>
      </c>
      <c r="F14" s="138" t="s">
        <v>92</v>
      </c>
      <c r="G14" s="103"/>
      <c r="H14" s="103"/>
    </row>
    <row r="15" spans="1:16" s="102" customFormat="1" ht="23.25" customHeight="1" thickBot="1">
      <c r="A15" s="33" t="s">
        <v>109</v>
      </c>
      <c r="B15" s="218">
        <v>155</v>
      </c>
      <c r="C15" s="215">
        <v>195</v>
      </c>
      <c r="D15" s="212">
        <v>162</v>
      </c>
      <c r="E15" s="299">
        <v>132</v>
      </c>
      <c r="F15" s="138">
        <f t="shared" si="0"/>
        <v>-18.518518518518519</v>
      </c>
      <c r="G15" s="103"/>
      <c r="H15" s="103"/>
    </row>
    <row r="16" spans="1:16" ht="24.75" thickBot="1">
      <c r="A16" s="33" t="s">
        <v>106</v>
      </c>
      <c r="B16" s="184">
        <v>0</v>
      </c>
      <c r="C16" s="81">
        <v>1</v>
      </c>
      <c r="D16" s="232">
        <v>1</v>
      </c>
      <c r="E16" s="300">
        <v>1</v>
      </c>
      <c r="F16" s="138">
        <f t="shared" si="0"/>
        <v>0</v>
      </c>
      <c r="G16" s="65"/>
      <c r="H16" s="65"/>
      <c r="I16" s="38"/>
      <c r="J16" s="38"/>
      <c r="K16" s="38"/>
      <c r="L16" s="38"/>
      <c r="M16" s="38"/>
      <c r="N16" s="38"/>
      <c r="O16" s="38"/>
      <c r="P16" s="38"/>
    </row>
    <row r="17" spans="1:16" s="31" customFormat="1" ht="24.75" thickBot="1">
      <c r="A17" s="33" t="s">
        <v>107</v>
      </c>
      <c r="B17" s="218">
        <v>0</v>
      </c>
      <c r="C17" s="215">
        <v>7</v>
      </c>
      <c r="D17" s="212">
        <v>7</v>
      </c>
      <c r="E17" s="299">
        <v>2</v>
      </c>
      <c r="F17" s="138">
        <f t="shared" si="0"/>
        <v>-71.428571428571431</v>
      </c>
      <c r="G17" s="65"/>
      <c r="H17" s="65"/>
      <c r="I17" s="38"/>
      <c r="J17" s="38"/>
      <c r="K17" s="38"/>
      <c r="L17" s="38"/>
      <c r="M17" s="38"/>
      <c r="N17" s="38"/>
      <c r="O17" s="38"/>
      <c r="P17" s="38"/>
    </row>
    <row r="18" spans="1:16" ht="22.5" customHeight="1">
      <c r="A18" s="445">
        <v>21</v>
      </c>
      <c r="B18" s="445"/>
      <c r="C18" s="445"/>
      <c r="D18" s="445"/>
      <c r="E18" s="445"/>
      <c r="F18" s="445"/>
      <c r="G18" s="445"/>
      <c r="H18" s="445"/>
    </row>
  </sheetData>
  <mergeCells count="8">
    <mergeCell ref="A1:G1"/>
    <mergeCell ref="A18:H18"/>
    <mergeCell ref="A2:A3"/>
    <mergeCell ref="B2:B3"/>
    <mergeCell ref="D2:D3"/>
    <mergeCell ref="E2:E3"/>
    <mergeCell ref="F2:F3"/>
    <mergeCell ref="C2:C3"/>
  </mergeCells>
  <pageMargins left="0.70866141732283472" right="0.70866141732283472" top="0.43307086614173229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P18"/>
  <sheetViews>
    <sheetView view="pageBreakPreview" zoomScaleSheetLayoutView="100" workbookViewId="0">
      <selection activeCell="H6" sqref="H6"/>
    </sheetView>
  </sheetViews>
  <sheetFormatPr defaultRowHeight="15"/>
  <cols>
    <col min="1" max="1" width="20" customWidth="1"/>
    <col min="2" max="2" width="8.28515625" style="76" customWidth="1"/>
    <col min="3" max="3" width="9.140625" style="76" customWidth="1"/>
    <col min="4" max="4" width="10" customWidth="1"/>
    <col min="5" max="5" width="9.7109375" customWidth="1"/>
    <col min="6" max="6" width="9.5703125" customWidth="1"/>
  </cols>
  <sheetData>
    <row r="1" spans="1:16" ht="18.75">
      <c r="A1" s="528" t="s">
        <v>0</v>
      </c>
      <c r="B1" s="529"/>
      <c r="C1" s="529"/>
      <c r="D1" s="529"/>
      <c r="E1" s="529"/>
      <c r="F1" s="529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3.5" customHeight="1" thickBot="1">
      <c r="A2" s="147"/>
      <c r="B2" s="65"/>
      <c r="C2" s="6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s="98" customFormat="1" ht="33" customHeight="1" thickBot="1">
      <c r="A3" s="211" t="s">
        <v>1</v>
      </c>
      <c r="B3" s="82">
        <v>2019</v>
      </c>
      <c r="C3" s="82">
        <v>2020</v>
      </c>
      <c r="D3" s="212" t="s">
        <v>140</v>
      </c>
      <c r="E3" s="213" t="s">
        <v>143</v>
      </c>
      <c r="F3" s="214" t="s">
        <v>141</v>
      </c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54" customHeight="1" thickBot="1">
      <c r="A4" s="177" t="s">
        <v>21</v>
      </c>
      <c r="B4" s="175">
        <v>1355</v>
      </c>
      <c r="C4" s="291">
        <v>1342</v>
      </c>
      <c r="D4" s="207">
        <v>879</v>
      </c>
      <c r="E4" s="185">
        <v>1055</v>
      </c>
      <c r="F4" s="317">
        <f>((E4-D4)/D4)*100</f>
        <v>20.022753128555177</v>
      </c>
      <c r="G4" s="38"/>
      <c r="H4" s="38"/>
      <c r="I4" s="38"/>
      <c r="J4" s="38"/>
      <c r="K4" s="38"/>
      <c r="L4" s="38"/>
    </row>
    <row r="5" spans="1:16" ht="24.75" customHeight="1" thickBot="1">
      <c r="A5" s="177" t="s">
        <v>133</v>
      </c>
      <c r="B5" s="178">
        <v>64.400000000000006</v>
      </c>
      <c r="C5" s="258">
        <v>66.900000000000006</v>
      </c>
      <c r="D5" s="208">
        <v>74.7</v>
      </c>
      <c r="E5" s="189">
        <v>81.400000000000006</v>
      </c>
      <c r="F5" s="138">
        <f>E5-D5</f>
        <v>6.7000000000000028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46.5" customHeight="1" thickBot="1">
      <c r="A6" s="177" t="s">
        <v>22</v>
      </c>
      <c r="B6" s="175">
        <v>445</v>
      </c>
      <c r="C6" s="257">
        <v>552</v>
      </c>
      <c r="D6" s="209">
        <v>522</v>
      </c>
      <c r="E6" s="179">
        <v>590</v>
      </c>
      <c r="F6" s="317">
        <f>((E6-D6)/D6)*100</f>
        <v>13.026819923371647</v>
      </c>
      <c r="G6" s="38"/>
      <c r="H6" s="135"/>
      <c r="I6" s="38"/>
      <c r="J6" s="38"/>
      <c r="K6" s="38"/>
      <c r="L6" s="38"/>
      <c r="M6" s="38"/>
      <c r="N6" s="38"/>
      <c r="O6" s="38"/>
      <c r="P6" s="38"/>
    </row>
    <row r="7" spans="1:16" ht="55.5" customHeight="1" thickBot="1">
      <c r="A7" s="177" t="s">
        <v>76</v>
      </c>
      <c r="B7" s="180">
        <v>109364</v>
      </c>
      <c r="C7" s="292">
        <v>118311</v>
      </c>
      <c r="D7" s="210">
        <v>92162</v>
      </c>
      <c r="E7" s="181">
        <v>48407</v>
      </c>
      <c r="F7" s="317">
        <f>((E7-D7)/D7)*100</f>
        <v>-47.476183242551159</v>
      </c>
      <c r="G7" s="38"/>
      <c r="H7" s="135" t="s">
        <v>204</v>
      </c>
      <c r="I7" s="38"/>
      <c r="J7" s="38"/>
      <c r="K7" s="38"/>
      <c r="L7" s="38"/>
      <c r="M7" s="38"/>
      <c r="N7" s="38"/>
      <c r="O7" s="38"/>
      <c r="P7" s="38"/>
    </row>
    <row r="8" spans="1:16">
      <c r="A8" s="38"/>
      <c r="B8" s="65"/>
      <c r="C8" s="65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9.75" customHeight="1">
      <c r="A9" s="38"/>
      <c r="B9" s="65"/>
      <c r="C9" s="65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>
      <c r="A10" s="38"/>
      <c r="B10" s="65"/>
      <c r="C10" s="65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>
      <c r="A11" s="507">
        <v>22</v>
      </c>
      <c r="B11" s="507"/>
      <c r="C11" s="507"/>
      <c r="D11" s="507"/>
      <c r="E11" s="507"/>
      <c r="F11" s="507"/>
      <c r="G11" s="182"/>
      <c r="H11" s="182"/>
      <c r="I11" s="38"/>
      <c r="J11" s="38"/>
      <c r="K11" s="38"/>
      <c r="L11" s="38"/>
      <c r="M11" s="38"/>
      <c r="N11" s="38"/>
      <c r="O11" s="38"/>
      <c r="P11" s="38"/>
    </row>
    <row r="17" spans="1:8">
      <c r="A17" s="445"/>
      <c r="B17" s="445"/>
      <c r="C17" s="445"/>
      <c r="D17" s="445"/>
      <c r="E17" s="445"/>
      <c r="F17" s="445"/>
      <c r="G17" s="445"/>
      <c r="H17" s="445"/>
    </row>
    <row r="18" spans="1:8">
      <c r="A18" s="445" t="s">
        <v>74</v>
      </c>
      <c r="B18" s="445"/>
      <c r="C18" s="445"/>
      <c r="D18" s="445"/>
      <c r="E18" s="445"/>
      <c r="F18" s="445"/>
      <c r="G18" s="445"/>
      <c r="H18" s="445"/>
    </row>
  </sheetData>
  <mergeCells count="4">
    <mergeCell ref="A1:F1"/>
    <mergeCell ref="A17:H17"/>
    <mergeCell ref="A18:H18"/>
    <mergeCell ref="A11:F11"/>
  </mergeCells>
  <pageMargins left="0.70866141732283472" right="0.70866141732283472" top="0.43307086614173229" bottom="0.74803149606299213" header="0.31496062992125984" footer="0.31496062992125984"/>
  <pageSetup paperSize="9" scale="9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3">
    <tabColor rgb="FF7030A0"/>
  </sheetPr>
  <dimension ref="A1:P18"/>
  <sheetViews>
    <sheetView view="pageBreakPreview" zoomScale="110" zoomScaleSheetLayoutView="110" workbookViewId="0">
      <selection activeCell="H9" sqref="H9"/>
    </sheetView>
  </sheetViews>
  <sheetFormatPr defaultRowHeight="15"/>
  <cols>
    <col min="1" max="1" width="25.7109375" customWidth="1"/>
    <col min="2" max="3" width="8" customWidth="1"/>
    <col min="4" max="4" width="8.7109375" customWidth="1"/>
    <col min="7" max="7" width="9.140625" style="76"/>
  </cols>
  <sheetData>
    <row r="1" spans="1:16">
      <c r="A1" s="530"/>
      <c r="B1" s="504"/>
      <c r="C1" s="504"/>
      <c r="D1" s="504"/>
      <c r="E1" s="504"/>
      <c r="F1" s="504"/>
      <c r="G1" s="504"/>
      <c r="H1" s="38"/>
      <c r="I1" s="38"/>
      <c r="J1" s="38"/>
      <c r="K1" s="38"/>
      <c r="L1" s="38"/>
      <c r="M1" s="38"/>
      <c r="N1" s="38"/>
      <c r="O1" s="38"/>
      <c r="P1" s="38"/>
    </row>
    <row r="2" spans="1:16" ht="15.75">
      <c r="A2" s="531" t="s">
        <v>87</v>
      </c>
      <c r="B2" s="532"/>
      <c r="C2" s="532"/>
      <c r="D2" s="532"/>
      <c r="E2" s="532"/>
      <c r="F2" s="532"/>
      <c r="G2" s="65"/>
      <c r="H2" s="38"/>
      <c r="I2" s="38"/>
      <c r="J2" s="38"/>
      <c r="K2" s="38"/>
      <c r="L2" s="38"/>
      <c r="M2" s="38"/>
      <c r="N2" s="38"/>
      <c r="O2" s="38"/>
      <c r="P2" s="38"/>
    </row>
    <row r="3" spans="1:16" ht="14.25" customHeight="1" thickBot="1">
      <c r="A3" s="4"/>
      <c r="B3" s="38"/>
      <c r="C3" s="38"/>
      <c r="D3" s="38"/>
      <c r="E3" s="38"/>
      <c r="F3" s="38"/>
      <c r="G3" s="65"/>
      <c r="H3" s="38"/>
      <c r="I3" s="38"/>
      <c r="J3" s="38"/>
      <c r="K3" s="38"/>
      <c r="L3" s="38"/>
      <c r="M3" s="38"/>
      <c r="N3" s="38"/>
      <c r="O3" s="38"/>
      <c r="P3" s="38"/>
    </row>
    <row r="4" spans="1:16" ht="18.75" customHeight="1">
      <c r="A4" s="485" t="s">
        <v>1</v>
      </c>
      <c r="B4" s="456">
        <v>2019</v>
      </c>
      <c r="C4" s="456">
        <v>2020</v>
      </c>
      <c r="D4" s="454" t="s">
        <v>140</v>
      </c>
      <c r="E4" s="533" t="s">
        <v>143</v>
      </c>
      <c r="F4" s="458" t="s">
        <v>141</v>
      </c>
      <c r="G4" s="65"/>
      <c r="H4" s="38"/>
      <c r="I4" s="38"/>
      <c r="J4" s="38"/>
      <c r="K4" s="38"/>
      <c r="L4" s="38"/>
      <c r="M4" s="38"/>
      <c r="N4" s="38"/>
      <c r="O4" s="38"/>
      <c r="P4" s="38"/>
    </row>
    <row r="5" spans="1:16" ht="13.5" customHeight="1" thickBot="1">
      <c r="A5" s="486"/>
      <c r="B5" s="536"/>
      <c r="C5" s="536"/>
      <c r="D5" s="455"/>
      <c r="E5" s="534"/>
      <c r="F5" s="459"/>
      <c r="G5" s="65"/>
      <c r="H5" s="38"/>
      <c r="I5" s="38"/>
      <c r="J5" s="38"/>
      <c r="K5" s="38"/>
      <c r="L5" s="38"/>
      <c r="M5" s="38"/>
      <c r="N5" s="38"/>
      <c r="O5" s="38"/>
      <c r="P5" s="38"/>
    </row>
    <row r="6" spans="1:16" ht="37.5" customHeight="1" thickBot="1">
      <c r="A6" s="205" t="s">
        <v>23</v>
      </c>
      <c r="B6" s="109">
        <v>577</v>
      </c>
      <c r="C6" s="262">
        <v>618</v>
      </c>
      <c r="D6" s="204">
        <v>446</v>
      </c>
      <c r="E6" s="203">
        <v>555</v>
      </c>
      <c r="F6" s="318">
        <f>((E6-D6)/D6)*100</f>
        <v>24.439461883408072</v>
      </c>
      <c r="G6" s="65"/>
      <c r="H6" s="38"/>
      <c r="I6" s="38"/>
      <c r="J6" s="38"/>
      <c r="K6" s="38"/>
      <c r="L6" s="38"/>
      <c r="M6" s="38"/>
      <c r="N6" s="38"/>
      <c r="O6" s="38"/>
      <c r="P6" s="38"/>
    </row>
    <row r="7" spans="1:16" ht="38.25" customHeight="1" thickBot="1">
      <c r="A7" s="205" t="s">
        <v>25</v>
      </c>
      <c r="B7" s="112">
        <v>367</v>
      </c>
      <c r="C7" s="250">
        <v>476</v>
      </c>
      <c r="D7" s="204">
        <v>297</v>
      </c>
      <c r="E7" s="203">
        <v>348</v>
      </c>
      <c r="F7" s="318">
        <f t="shared" ref="F7:F10" si="0">((E7-D7)/D7)*100</f>
        <v>17.171717171717169</v>
      </c>
      <c r="G7" s="65"/>
      <c r="H7" s="38"/>
      <c r="I7" s="38"/>
      <c r="J7" s="38"/>
      <c r="K7" s="38"/>
      <c r="L7" s="38"/>
      <c r="M7" s="38"/>
      <c r="N7" s="38"/>
      <c r="O7" s="38"/>
      <c r="P7" s="38"/>
    </row>
    <row r="8" spans="1:16" ht="35.25" customHeight="1" thickBot="1">
      <c r="A8" s="205" t="s">
        <v>24</v>
      </c>
      <c r="B8" s="112">
        <v>150</v>
      </c>
      <c r="C8" s="250">
        <v>159</v>
      </c>
      <c r="D8" s="204">
        <v>118</v>
      </c>
      <c r="E8" s="203">
        <v>144</v>
      </c>
      <c r="F8" s="318">
        <f t="shared" si="0"/>
        <v>22.033898305084744</v>
      </c>
      <c r="G8" s="65"/>
      <c r="H8" s="38"/>
      <c r="I8" s="38"/>
      <c r="J8" s="38"/>
      <c r="K8" s="38"/>
      <c r="L8" s="38"/>
      <c r="M8" s="38"/>
      <c r="N8" s="38"/>
      <c r="O8" s="38"/>
      <c r="P8" s="38"/>
    </row>
    <row r="9" spans="1:16" ht="32.25" customHeight="1" thickBot="1">
      <c r="A9" s="205" t="s">
        <v>26</v>
      </c>
      <c r="B9" s="112">
        <v>150</v>
      </c>
      <c r="C9" s="250">
        <v>183</v>
      </c>
      <c r="D9" s="204">
        <v>127</v>
      </c>
      <c r="E9" s="203">
        <v>131</v>
      </c>
      <c r="F9" s="318">
        <f t="shared" si="0"/>
        <v>3.1496062992125982</v>
      </c>
      <c r="G9" s="65"/>
      <c r="H9" s="135"/>
      <c r="I9" s="38"/>
      <c r="J9" s="38"/>
      <c r="K9" s="38"/>
      <c r="L9" s="38"/>
      <c r="M9" s="38"/>
      <c r="N9" s="38"/>
      <c r="O9" s="38"/>
      <c r="P9" s="38"/>
    </row>
    <row r="10" spans="1:16" ht="29.25" customHeight="1" thickBot="1">
      <c r="A10" s="205" t="s">
        <v>27</v>
      </c>
      <c r="B10" s="112">
        <v>33</v>
      </c>
      <c r="C10" s="293">
        <v>36</v>
      </c>
      <c r="D10" s="204">
        <v>31</v>
      </c>
      <c r="E10" s="203">
        <v>29</v>
      </c>
      <c r="F10" s="318">
        <f t="shared" si="0"/>
        <v>-6.4516129032258061</v>
      </c>
      <c r="G10" s="450"/>
      <c r="H10" s="535"/>
      <c r="I10" s="38"/>
      <c r="J10" s="38"/>
      <c r="K10" s="38"/>
      <c r="L10" s="38"/>
      <c r="M10" s="38"/>
      <c r="N10" s="38"/>
      <c r="O10" s="38"/>
      <c r="P10" s="38"/>
    </row>
    <row r="11" spans="1:16">
      <c r="A11" s="38"/>
      <c r="B11" s="38"/>
      <c r="C11" s="38"/>
      <c r="D11" s="38"/>
      <c r="E11" s="38"/>
      <c r="F11" s="38"/>
      <c r="G11" s="65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" customHeight="1">
      <c r="A12" s="38"/>
      <c r="B12" s="38"/>
      <c r="C12" s="38"/>
      <c r="D12" s="38"/>
      <c r="E12" s="38"/>
      <c r="F12" s="38"/>
      <c r="G12" s="65"/>
      <c r="H12" s="135" t="s">
        <v>205</v>
      </c>
      <c r="I12" s="38"/>
      <c r="J12" s="38"/>
      <c r="K12" s="38"/>
      <c r="L12" s="38"/>
      <c r="M12" s="38"/>
      <c r="N12" s="38"/>
      <c r="O12" s="38"/>
      <c r="P12" s="38"/>
    </row>
    <row r="13" spans="1:16" ht="15.75" customHeight="1">
      <c r="A13" s="38"/>
      <c r="B13" s="38"/>
      <c r="C13" s="38"/>
      <c r="D13" s="38"/>
      <c r="E13" s="38"/>
      <c r="F13" s="38"/>
      <c r="G13" s="65"/>
      <c r="H13" s="38"/>
      <c r="I13" s="38"/>
      <c r="J13" s="38"/>
      <c r="K13" s="38"/>
      <c r="L13" s="38"/>
      <c r="M13" s="38"/>
      <c r="N13" s="38"/>
      <c r="O13" s="38"/>
      <c r="P13" s="38"/>
    </row>
    <row r="17" spans="1:8" ht="22.5" customHeight="1">
      <c r="A17" s="445">
        <v>23</v>
      </c>
      <c r="B17" s="445"/>
      <c r="C17" s="445"/>
      <c r="D17" s="445"/>
      <c r="E17" s="445"/>
      <c r="F17" s="445"/>
      <c r="G17" s="176"/>
      <c r="H17" s="176"/>
    </row>
    <row r="18" spans="1:8" ht="19.5" customHeight="1">
      <c r="A18" s="445"/>
      <c r="B18" s="445"/>
      <c r="C18" s="445"/>
      <c r="D18" s="445"/>
      <c r="E18" s="445"/>
      <c r="F18" s="445"/>
      <c r="G18" s="445"/>
      <c r="H18" s="445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11">
    <mergeCell ref="A18:H18"/>
    <mergeCell ref="A1:G1"/>
    <mergeCell ref="A2:F2"/>
    <mergeCell ref="D4:D5"/>
    <mergeCell ref="E4:E5"/>
    <mergeCell ref="G10:H10"/>
    <mergeCell ref="A4:A5"/>
    <mergeCell ref="B4:B5"/>
    <mergeCell ref="A17:F17"/>
    <mergeCell ref="F4:F5"/>
    <mergeCell ref="C4:C5"/>
  </mergeCells>
  <phoneticPr fontId="0" type="noConversion"/>
  <pageMargins left="0.70866141732283461" right="0.70866141732283461" top="0.43307086614173229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tabColor rgb="FF7030A0"/>
  </sheetPr>
  <dimension ref="A1:P28"/>
  <sheetViews>
    <sheetView view="pageBreakPreview" topLeftCell="A18" zoomScaleSheetLayoutView="100" workbookViewId="0">
      <selection sqref="A1:J44"/>
    </sheetView>
  </sheetViews>
  <sheetFormatPr defaultRowHeight="15"/>
  <cols>
    <col min="1" max="1" width="24.5703125" customWidth="1"/>
    <col min="8" max="8" width="10.7109375" customWidth="1"/>
  </cols>
  <sheetData>
    <row r="1" spans="1:16" ht="15.75">
      <c r="A1" s="92" t="s">
        <v>177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1.25" customHeight="1" thickBot="1">
      <c r="A2" s="6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" customHeight="1">
      <c r="A3" s="452" t="s">
        <v>1</v>
      </c>
      <c r="B3" s="456">
        <v>2019</v>
      </c>
      <c r="C3" s="456">
        <v>2020</v>
      </c>
      <c r="D3" s="454" t="s">
        <v>140</v>
      </c>
      <c r="E3" s="446" t="s">
        <v>143</v>
      </c>
      <c r="F3" s="458" t="s">
        <v>141</v>
      </c>
      <c r="H3" s="66"/>
      <c r="I3" s="66" t="s">
        <v>166</v>
      </c>
      <c r="J3" s="38"/>
      <c r="K3" s="38"/>
      <c r="L3" s="38"/>
      <c r="M3" s="38"/>
      <c r="N3" s="38"/>
      <c r="O3" s="38"/>
      <c r="P3" s="38"/>
    </row>
    <row r="4" spans="1:16" ht="17.25" customHeight="1" thickBot="1">
      <c r="A4" s="453"/>
      <c r="B4" s="457"/>
      <c r="C4" s="457"/>
      <c r="D4" s="455"/>
      <c r="E4" s="447"/>
      <c r="F4" s="459"/>
      <c r="G4" s="38"/>
      <c r="H4" s="38"/>
      <c r="I4" s="66"/>
      <c r="J4" s="38"/>
      <c r="K4" s="38"/>
      <c r="L4" s="38"/>
      <c r="M4" s="38"/>
      <c r="N4" s="38"/>
      <c r="O4" s="38"/>
      <c r="P4" s="38"/>
    </row>
    <row r="5" spans="1:16" ht="31.5" customHeight="1" thickBot="1">
      <c r="A5" s="13" t="s">
        <v>28</v>
      </c>
      <c r="B5" s="139">
        <v>42504</v>
      </c>
      <c r="C5" s="247">
        <v>43452</v>
      </c>
      <c r="D5" s="242">
        <v>38370</v>
      </c>
      <c r="E5" s="140">
        <v>39514</v>
      </c>
      <c r="F5" s="313">
        <f t="shared" ref="F5:F14" si="0">(E5*100)/D5-100</f>
        <v>2.9814959603857147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3.25" customHeight="1" thickBot="1">
      <c r="A6" s="13" t="s">
        <v>29</v>
      </c>
      <c r="B6" s="139">
        <v>2941</v>
      </c>
      <c r="C6" s="248">
        <v>3178</v>
      </c>
      <c r="D6" s="242">
        <v>2649</v>
      </c>
      <c r="E6" s="140">
        <v>2791</v>
      </c>
      <c r="F6" s="313">
        <f t="shared" si="0"/>
        <v>5.3605134012834981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38.25" customHeight="1" thickBot="1">
      <c r="A7" s="13" t="s">
        <v>30</v>
      </c>
      <c r="B7" s="139">
        <v>2873</v>
      </c>
      <c r="C7" s="248">
        <v>2967</v>
      </c>
      <c r="D7" s="242">
        <v>2472</v>
      </c>
      <c r="E7" s="140">
        <v>2549</v>
      </c>
      <c r="F7" s="313">
        <f t="shared" si="0"/>
        <v>3.1148867313915787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25.5" customHeight="1" thickBot="1">
      <c r="A8" s="13" t="s">
        <v>38</v>
      </c>
      <c r="B8" s="139">
        <v>4654</v>
      </c>
      <c r="C8" s="249">
        <v>4473</v>
      </c>
      <c r="D8" s="242">
        <v>3953</v>
      </c>
      <c r="E8" s="140">
        <v>3429</v>
      </c>
      <c r="F8" s="62">
        <f t="shared" si="0"/>
        <v>-13.255755122691625</v>
      </c>
      <c r="G8" s="43"/>
      <c r="H8" s="38"/>
      <c r="I8" s="38"/>
      <c r="J8" s="38"/>
      <c r="K8" s="38"/>
      <c r="L8" s="38"/>
      <c r="M8" s="38"/>
      <c r="N8" s="38"/>
      <c r="O8" s="38"/>
      <c r="P8" s="38"/>
    </row>
    <row r="9" spans="1:16" ht="24" customHeight="1" thickBot="1">
      <c r="A9" s="13" t="s">
        <v>24</v>
      </c>
      <c r="B9" s="139">
        <v>9377</v>
      </c>
      <c r="C9" s="250">
        <v>10019</v>
      </c>
      <c r="D9" s="242">
        <v>8523</v>
      </c>
      <c r="E9" s="140">
        <v>8806</v>
      </c>
      <c r="F9" s="313">
        <f t="shared" si="0"/>
        <v>3.3204270796667856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30" customHeight="1" thickBot="1">
      <c r="A10" s="13" t="s">
        <v>31</v>
      </c>
      <c r="B10" s="139">
        <v>7017</v>
      </c>
      <c r="C10" s="249">
        <v>9258</v>
      </c>
      <c r="D10" s="242">
        <v>7107</v>
      </c>
      <c r="E10" s="140">
        <v>7485</v>
      </c>
      <c r="F10" s="313">
        <f t="shared" si="0"/>
        <v>5.3186998733642952</v>
      </c>
      <c r="G10" s="450"/>
      <c r="H10" s="451"/>
      <c r="I10" s="38"/>
      <c r="J10" s="38"/>
      <c r="K10" s="38"/>
      <c r="L10" s="38"/>
      <c r="M10" s="38"/>
      <c r="N10" s="38"/>
      <c r="O10" s="38"/>
      <c r="P10" s="38"/>
    </row>
    <row r="11" spans="1:16" ht="32.25" customHeight="1" thickBot="1">
      <c r="A11" s="13" t="s">
        <v>32</v>
      </c>
      <c r="B11" s="139">
        <v>2575</v>
      </c>
      <c r="C11" s="250">
        <v>2678</v>
      </c>
      <c r="D11" s="242">
        <v>2184</v>
      </c>
      <c r="E11" s="140">
        <v>2197</v>
      </c>
      <c r="F11" s="62">
        <f t="shared" si="0"/>
        <v>0.59523809523810201</v>
      </c>
      <c r="G11" s="448"/>
      <c r="H11" s="449"/>
      <c r="I11" s="38"/>
      <c r="J11" s="38"/>
      <c r="K11" s="38"/>
      <c r="L11" s="38"/>
      <c r="M11" s="38"/>
      <c r="N11" s="38"/>
      <c r="O11" s="38"/>
      <c r="P11" s="38"/>
    </row>
    <row r="12" spans="1:16" ht="24.75" customHeight="1" thickBot="1">
      <c r="A12" s="13" t="s">
        <v>33</v>
      </c>
      <c r="B12" s="139">
        <v>940</v>
      </c>
      <c r="C12" s="250">
        <v>1415</v>
      </c>
      <c r="D12" s="242">
        <v>1071</v>
      </c>
      <c r="E12" s="140">
        <v>1106</v>
      </c>
      <c r="F12" s="313">
        <f t="shared" si="0"/>
        <v>3.2679738562091529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45.75" customHeight="1" thickBot="1">
      <c r="A13" s="13" t="s">
        <v>34</v>
      </c>
      <c r="B13" s="139">
        <v>263</v>
      </c>
      <c r="C13" s="250">
        <v>253</v>
      </c>
      <c r="D13" s="242">
        <v>205</v>
      </c>
      <c r="E13" s="140">
        <v>214</v>
      </c>
      <c r="F13" s="62">
        <f t="shared" si="0"/>
        <v>4.3902439024390247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33.75" customHeight="1" thickBot="1">
      <c r="A14" s="13" t="s">
        <v>2</v>
      </c>
      <c r="B14" s="139">
        <v>217</v>
      </c>
      <c r="C14" s="250">
        <v>237</v>
      </c>
      <c r="D14" s="242">
        <v>184</v>
      </c>
      <c r="E14" s="140">
        <v>178</v>
      </c>
      <c r="F14" s="313">
        <f t="shared" si="0"/>
        <v>-3.2608695652173907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8" spans="1:8">
      <c r="A18" s="445"/>
      <c r="B18" s="445"/>
      <c r="C18" s="445"/>
      <c r="D18" s="445"/>
      <c r="E18" s="445"/>
      <c r="F18" s="445"/>
      <c r="G18" s="445"/>
      <c r="H18" s="445"/>
    </row>
    <row r="19" spans="1:8">
      <c r="A19" s="444">
        <v>2</v>
      </c>
      <c r="B19" s="444"/>
      <c r="C19" s="444"/>
      <c r="D19" s="444"/>
      <c r="E19" s="444"/>
      <c r="F19" s="444"/>
      <c r="G19" s="444"/>
      <c r="H19" s="444"/>
    </row>
    <row r="26" spans="1:8">
      <c r="A26" s="12"/>
      <c r="B26" s="303"/>
      <c r="C26" s="304"/>
    </row>
    <row r="27" spans="1:8">
      <c r="A27" s="12"/>
      <c r="B27" s="304"/>
      <c r="C27" s="12"/>
    </row>
    <row r="28" spans="1:8">
      <c r="A28" s="12"/>
      <c r="B28" s="12"/>
      <c r="C28" s="12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10">
    <mergeCell ref="A19:H19"/>
    <mergeCell ref="A18:H18"/>
    <mergeCell ref="E3:E4"/>
    <mergeCell ref="G11:H11"/>
    <mergeCell ref="G10:H10"/>
    <mergeCell ref="A3:A4"/>
    <mergeCell ref="D3:D4"/>
    <mergeCell ref="B3:B4"/>
    <mergeCell ref="F3:F4"/>
    <mergeCell ref="C3:C4"/>
  </mergeCells>
  <phoneticPr fontId="0" type="noConversion"/>
  <pageMargins left="0.70866141732283472" right="0" top="0.43307086614173229" bottom="0.74803149606299213" header="0.31496062992125984" footer="0.31496062992125984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tabColor rgb="FF92D050"/>
  </sheetPr>
  <dimension ref="A1:T22"/>
  <sheetViews>
    <sheetView view="pageBreakPreview" zoomScaleSheetLayoutView="100" workbookViewId="0">
      <selection activeCell="I12" sqref="I12"/>
    </sheetView>
  </sheetViews>
  <sheetFormatPr defaultRowHeight="18.75"/>
  <cols>
    <col min="2" max="2" width="20.7109375" customWidth="1"/>
    <col min="3" max="4" width="9.28515625" customWidth="1"/>
    <col min="5" max="5" width="10" customWidth="1"/>
    <col min="6" max="6" width="9.28515625" customWidth="1"/>
    <col min="7" max="7" width="10.140625" style="51" customWidth="1"/>
  </cols>
  <sheetData>
    <row r="1" spans="1:20">
      <c r="A1" s="92" t="s">
        <v>150</v>
      </c>
      <c r="B1" s="38"/>
      <c r="C1" s="38"/>
      <c r="D1" s="38"/>
      <c r="E1" s="38"/>
      <c r="F1" s="38"/>
      <c r="G1" s="50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0" ht="7.5" customHeight="1" thickBot="1">
      <c r="A2" s="311"/>
      <c r="B2" s="38"/>
      <c r="C2" s="38"/>
      <c r="D2" s="38"/>
      <c r="E2" s="38"/>
      <c r="F2" s="38"/>
      <c r="G2" s="50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0" ht="25.5" customHeight="1" thickBot="1">
      <c r="A3" s="537" t="s">
        <v>1</v>
      </c>
      <c r="B3" s="538"/>
      <c r="C3" s="327">
        <v>2019</v>
      </c>
      <c r="D3" s="327">
        <v>2020</v>
      </c>
      <c r="E3" s="328" t="s">
        <v>140</v>
      </c>
      <c r="F3" s="329" t="s">
        <v>143</v>
      </c>
      <c r="G3" s="330" t="s">
        <v>151</v>
      </c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ht="30" customHeight="1" thickBot="1">
      <c r="A4" s="539" t="s">
        <v>46</v>
      </c>
      <c r="B4" s="540"/>
      <c r="C4" s="319">
        <v>4911</v>
      </c>
      <c r="D4" s="319">
        <v>4634</v>
      </c>
      <c r="E4" s="331">
        <v>3169</v>
      </c>
      <c r="F4" s="332">
        <v>3411</v>
      </c>
      <c r="G4" s="333">
        <f>100*(F4-E4)/E4</f>
        <v>7.6364783843483748</v>
      </c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20" ht="34.5" customHeight="1" thickBot="1">
      <c r="A5" s="334" t="s">
        <v>47</v>
      </c>
      <c r="B5" s="335" t="s">
        <v>152</v>
      </c>
      <c r="C5" s="319">
        <v>3183</v>
      </c>
      <c r="D5" s="319">
        <v>2972</v>
      </c>
      <c r="E5" s="336">
        <v>2075</v>
      </c>
      <c r="F5" s="332">
        <v>2294</v>
      </c>
      <c r="G5" s="333">
        <f t="shared" ref="G5:G11" si="0">100*(F5-E5)/E5</f>
        <v>10.554216867469879</v>
      </c>
      <c r="H5" s="38"/>
      <c r="I5" s="38"/>
      <c r="J5" s="38"/>
      <c r="K5" s="38"/>
      <c r="L5" s="38"/>
      <c r="M5" s="38"/>
      <c r="N5" s="38"/>
      <c r="O5" s="38"/>
      <c r="P5" s="38"/>
      <c r="Q5" s="38"/>
      <c r="T5" s="23"/>
    </row>
    <row r="6" spans="1:20" ht="48" customHeight="1" thickBot="1">
      <c r="A6" s="337" t="s">
        <v>48</v>
      </c>
      <c r="B6" s="335" t="s">
        <v>153</v>
      </c>
      <c r="C6" s="320" t="s">
        <v>154</v>
      </c>
      <c r="D6" s="320" t="s">
        <v>146</v>
      </c>
      <c r="E6" s="338" t="s">
        <v>157</v>
      </c>
      <c r="F6" s="339" t="s">
        <v>161</v>
      </c>
      <c r="G6" s="333">
        <v>16.899999999999999</v>
      </c>
      <c r="H6" s="43"/>
      <c r="I6" s="340"/>
      <c r="J6" s="341"/>
      <c r="K6" s="38"/>
      <c r="L6" s="38"/>
      <c r="M6" s="38"/>
      <c r="N6" s="38"/>
      <c r="O6" s="38"/>
      <c r="P6" s="38"/>
      <c r="Q6" s="38"/>
    </row>
    <row r="7" spans="1:20" ht="47.25" customHeight="1" thickBot="1">
      <c r="A7" s="541" t="s">
        <v>49</v>
      </c>
      <c r="B7" s="542"/>
      <c r="C7" s="321" t="s">
        <v>155</v>
      </c>
      <c r="D7" s="321" t="s">
        <v>147</v>
      </c>
      <c r="E7" s="342" t="s">
        <v>158</v>
      </c>
      <c r="F7" s="339" t="s">
        <v>162</v>
      </c>
      <c r="G7" s="333">
        <v>216.7</v>
      </c>
      <c r="H7" s="38"/>
      <c r="I7" s="341"/>
      <c r="J7" s="38"/>
      <c r="K7" s="38"/>
      <c r="L7" s="38"/>
      <c r="M7" s="38"/>
      <c r="N7" s="38"/>
      <c r="O7" s="38"/>
      <c r="P7" s="38"/>
      <c r="Q7" s="38"/>
    </row>
    <row r="8" spans="1:20" s="23" customFormat="1" ht="30" customHeight="1" thickBot="1">
      <c r="A8" s="543" t="s">
        <v>70</v>
      </c>
      <c r="B8" s="543"/>
      <c r="C8" s="322">
        <v>16</v>
      </c>
      <c r="D8" s="322">
        <v>12</v>
      </c>
      <c r="E8" s="343">
        <v>9</v>
      </c>
      <c r="F8" s="344">
        <v>15</v>
      </c>
      <c r="G8" s="333">
        <f t="shared" si="0"/>
        <v>66.666666666666671</v>
      </c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20" ht="30" customHeight="1" thickBot="1">
      <c r="A9" s="539" t="s">
        <v>71</v>
      </c>
      <c r="B9" s="540"/>
      <c r="C9" s="345" t="s">
        <v>93</v>
      </c>
      <c r="D9" s="323">
        <v>0</v>
      </c>
      <c r="E9" s="346" t="s">
        <v>142</v>
      </c>
      <c r="F9" s="347" t="s">
        <v>163</v>
      </c>
      <c r="G9" s="333" t="s">
        <v>92</v>
      </c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20" ht="36" customHeight="1" thickBot="1">
      <c r="A10" s="539" t="s">
        <v>72</v>
      </c>
      <c r="B10" s="540"/>
      <c r="C10" s="324">
        <v>501</v>
      </c>
      <c r="D10" s="324">
        <v>475</v>
      </c>
      <c r="E10" s="348">
        <v>344</v>
      </c>
      <c r="F10" s="349">
        <v>342</v>
      </c>
      <c r="G10" s="333">
        <f t="shared" si="0"/>
        <v>-0.58139534883720934</v>
      </c>
      <c r="H10" s="545"/>
      <c r="I10" s="535"/>
      <c r="J10" s="38"/>
      <c r="K10" s="38"/>
      <c r="L10" s="38"/>
      <c r="M10" s="38"/>
      <c r="N10" s="38"/>
      <c r="O10" s="38"/>
      <c r="P10" s="38"/>
      <c r="Q10" s="38"/>
    </row>
    <row r="11" spans="1:20" ht="30" customHeight="1" thickBot="1">
      <c r="A11" s="543" t="s">
        <v>50</v>
      </c>
      <c r="B11" s="543"/>
      <c r="C11" s="322">
        <v>167</v>
      </c>
      <c r="D11" s="322">
        <v>140</v>
      </c>
      <c r="E11" s="350">
        <v>101</v>
      </c>
      <c r="F11" s="351">
        <v>84</v>
      </c>
      <c r="G11" s="333">
        <f t="shared" si="0"/>
        <v>-16.831683168316832</v>
      </c>
      <c r="H11" s="309"/>
      <c r="I11" s="38"/>
      <c r="J11" s="310"/>
      <c r="K11" s="38"/>
      <c r="L11" s="38"/>
      <c r="M11" s="38"/>
      <c r="N11" s="38"/>
      <c r="O11" s="38"/>
      <c r="P11" s="38"/>
      <c r="Q11" s="38"/>
    </row>
    <row r="12" spans="1:20" ht="30.75" customHeight="1" thickBot="1">
      <c r="A12" s="543" t="s">
        <v>51</v>
      </c>
      <c r="B12" s="543"/>
      <c r="C12" s="325" t="s">
        <v>114</v>
      </c>
      <c r="D12" s="325" t="s">
        <v>148</v>
      </c>
      <c r="E12" s="352" t="s">
        <v>159</v>
      </c>
      <c r="F12" s="353" t="s">
        <v>164</v>
      </c>
      <c r="G12" s="354">
        <v>-7.6</v>
      </c>
      <c r="H12" s="38"/>
      <c r="I12" s="135"/>
      <c r="J12" s="38"/>
      <c r="K12" s="38"/>
      <c r="L12" s="38"/>
      <c r="M12" s="38"/>
      <c r="N12" s="38"/>
      <c r="O12" s="38"/>
      <c r="P12" s="38"/>
      <c r="Q12" s="38"/>
    </row>
    <row r="13" spans="1:20" ht="15" customHeight="1" thickBot="1">
      <c r="A13" s="546" t="s">
        <v>73</v>
      </c>
      <c r="B13" s="546"/>
      <c r="C13" s="547">
        <v>5</v>
      </c>
      <c r="D13" s="547">
        <v>18</v>
      </c>
      <c r="E13" s="548">
        <v>11</v>
      </c>
      <c r="F13" s="549">
        <v>20</v>
      </c>
      <c r="G13" s="551">
        <f>100*(F13-E13)/E13</f>
        <v>81.818181818181813</v>
      </c>
      <c r="H13" s="38"/>
      <c r="I13" s="38"/>
      <c r="J13" s="310"/>
      <c r="K13" s="38"/>
      <c r="L13" s="38"/>
      <c r="M13" s="38"/>
      <c r="N13" s="38"/>
      <c r="O13" s="38"/>
      <c r="P13" s="38"/>
      <c r="Q13" s="38"/>
    </row>
    <row r="14" spans="1:20" ht="15" customHeight="1" thickBot="1">
      <c r="A14" s="546"/>
      <c r="B14" s="546"/>
      <c r="C14" s="547"/>
      <c r="D14" s="547"/>
      <c r="E14" s="548"/>
      <c r="F14" s="550"/>
      <c r="G14" s="551"/>
      <c r="H14" s="341"/>
      <c r="I14" s="38"/>
      <c r="J14" s="135" t="s">
        <v>206</v>
      </c>
      <c r="K14" s="38"/>
      <c r="L14" s="38"/>
      <c r="M14" s="38"/>
      <c r="N14" s="38"/>
      <c r="O14" s="38"/>
      <c r="P14" s="38"/>
      <c r="Q14" s="38"/>
    </row>
    <row r="15" spans="1:20" ht="28.5" customHeight="1" thickBot="1">
      <c r="A15" s="546" t="s">
        <v>51</v>
      </c>
      <c r="B15" s="546"/>
      <c r="C15" s="326" t="s">
        <v>156</v>
      </c>
      <c r="D15" s="322" t="s">
        <v>149</v>
      </c>
      <c r="E15" s="352" t="s">
        <v>160</v>
      </c>
      <c r="F15" s="353" t="s">
        <v>165</v>
      </c>
      <c r="G15" s="355">
        <v>100</v>
      </c>
      <c r="H15" s="12"/>
      <c r="I15" s="24"/>
      <c r="J15" s="12"/>
    </row>
    <row r="17" spans="1:8" ht="15" customHeight="1">
      <c r="A17" s="552">
        <v>24</v>
      </c>
      <c r="B17" s="552"/>
      <c r="C17" s="552"/>
      <c r="D17" s="552"/>
      <c r="E17" s="552"/>
      <c r="F17" s="552"/>
      <c r="G17" s="552"/>
      <c r="H17" s="552"/>
    </row>
    <row r="18" spans="1:8" ht="6.75" customHeight="1">
      <c r="A18" s="544"/>
      <c r="B18" s="544"/>
      <c r="C18" s="544"/>
      <c r="D18" s="544"/>
      <c r="E18" s="544"/>
      <c r="F18" s="544"/>
      <c r="G18" s="544"/>
      <c r="H18" s="544"/>
    </row>
    <row r="19" spans="1:8" s="23" customFormat="1" ht="48.75" customHeight="1">
      <c r="G19" s="356"/>
    </row>
    <row r="20" spans="1:8" ht="15">
      <c r="A20" s="544"/>
      <c r="B20" s="544"/>
      <c r="C20" s="544"/>
      <c r="D20" s="544"/>
      <c r="E20" s="544"/>
      <c r="F20" s="544"/>
      <c r="G20" s="544"/>
      <c r="H20" s="544"/>
    </row>
    <row r="22" spans="1:8" ht="15">
      <c r="G22" s="362"/>
    </row>
  </sheetData>
  <customSheetViews>
    <customSheetView guid="{DAED5F8A-1D0F-4FEC-9F91-AE1C92AB4224}">
      <selection sqref="A1:F13"/>
      <pageMargins left="0.7" right="0.7" top="0.75" bottom="0.75" header="0.3" footer="0.3"/>
    </customSheetView>
  </customSheetViews>
  <mergeCells count="19">
    <mergeCell ref="A20:H20"/>
    <mergeCell ref="A10:B10"/>
    <mergeCell ref="H10:I10"/>
    <mergeCell ref="A11:B11"/>
    <mergeCell ref="A12:B12"/>
    <mergeCell ref="A13:B14"/>
    <mergeCell ref="D13:D14"/>
    <mergeCell ref="E13:E14"/>
    <mergeCell ref="F13:F14"/>
    <mergeCell ref="G13:G14"/>
    <mergeCell ref="C13:C14"/>
    <mergeCell ref="A15:B15"/>
    <mergeCell ref="A17:H17"/>
    <mergeCell ref="A18:H18"/>
    <mergeCell ref="A3:B3"/>
    <mergeCell ref="A4:B4"/>
    <mergeCell ref="A7:B7"/>
    <mergeCell ref="A8:B8"/>
    <mergeCell ref="A9:B9"/>
  </mergeCells>
  <phoneticPr fontId="0" type="noConversion"/>
  <pageMargins left="0.70866141732283461" right="0.70866141732283461" top="0.43307086614173229" bottom="0.74803149606299213" header="0.31496062992125984" footer="0.31496062992125984"/>
  <pageSetup paperSize="9"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175"/>
  <sheetViews>
    <sheetView view="pageBreakPreview" topLeftCell="A97" zoomScaleNormal="100" zoomScaleSheetLayoutView="100" workbookViewId="0">
      <selection activeCell="I116" sqref="I116:J116"/>
    </sheetView>
  </sheetViews>
  <sheetFormatPr defaultRowHeight="15"/>
  <cols>
    <col min="1" max="1" width="24.5703125" customWidth="1"/>
    <col min="2" max="2" width="9.42578125" customWidth="1"/>
    <col min="3" max="5" width="9.42578125" bestFit="1" customWidth="1"/>
    <col min="6" max="6" width="9.28515625" bestFit="1" customWidth="1"/>
    <col min="8" max="8" width="10.7109375" customWidth="1"/>
  </cols>
  <sheetData>
    <row r="1" spans="1:16" ht="15.75">
      <c r="A1" s="92" t="s">
        <v>177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1.25" customHeight="1" thickBot="1">
      <c r="A2" s="6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" customHeight="1">
      <c r="A3" s="452" t="s">
        <v>1</v>
      </c>
      <c r="B3" s="456">
        <v>2019</v>
      </c>
      <c r="C3" s="456">
        <v>2020</v>
      </c>
      <c r="D3" s="454" t="s">
        <v>140</v>
      </c>
      <c r="E3" s="446" t="s">
        <v>143</v>
      </c>
      <c r="F3" s="458" t="s">
        <v>141</v>
      </c>
      <c r="H3" s="66"/>
      <c r="I3" s="66" t="s">
        <v>166</v>
      </c>
      <c r="J3" s="38"/>
      <c r="K3" s="38"/>
      <c r="L3" s="38"/>
      <c r="M3" s="38"/>
      <c r="N3" s="38"/>
      <c r="O3" s="38"/>
      <c r="P3" s="38"/>
    </row>
    <row r="4" spans="1:16" ht="17.25" customHeight="1" thickBot="1">
      <c r="A4" s="453"/>
      <c r="B4" s="457"/>
      <c r="C4" s="457"/>
      <c r="D4" s="455"/>
      <c r="E4" s="447"/>
      <c r="F4" s="459"/>
      <c r="G4" s="38"/>
      <c r="H4" s="38"/>
      <c r="I4" s="66"/>
      <c r="J4" s="38"/>
      <c r="K4" s="38"/>
      <c r="L4" s="38"/>
      <c r="M4" s="38"/>
      <c r="N4" s="38"/>
      <c r="O4" s="38"/>
      <c r="P4" s="38"/>
    </row>
    <row r="5" spans="1:16" ht="31.5" customHeight="1" thickBot="1">
      <c r="A5" s="13" t="s">
        <v>28</v>
      </c>
      <c r="B5" s="139">
        <v>42504</v>
      </c>
      <c r="C5" s="247">
        <v>43452</v>
      </c>
      <c r="D5" s="242">
        <v>38370</v>
      </c>
      <c r="E5" s="140">
        <v>39514</v>
      </c>
      <c r="F5" s="313">
        <f t="shared" ref="F5:F14" si="0">(E5*100)/D5-100</f>
        <v>2.9814959603857147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3.25" customHeight="1" thickBot="1">
      <c r="A6" s="13" t="s">
        <v>29</v>
      </c>
      <c r="B6" s="139">
        <v>2941</v>
      </c>
      <c r="C6" s="248">
        <v>3178</v>
      </c>
      <c r="D6" s="242">
        <v>2649</v>
      </c>
      <c r="E6" s="140">
        <v>2791</v>
      </c>
      <c r="F6" s="313">
        <f t="shared" si="0"/>
        <v>5.3605134012834981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38.25" customHeight="1" thickBot="1">
      <c r="A7" s="13" t="s">
        <v>30</v>
      </c>
      <c r="B7" s="139">
        <v>2873</v>
      </c>
      <c r="C7" s="248">
        <v>2967</v>
      </c>
      <c r="D7" s="242">
        <v>2472</v>
      </c>
      <c r="E7" s="140">
        <v>2549</v>
      </c>
      <c r="F7" s="313">
        <f t="shared" si="0"/>
        <v>3.1148867313915787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25.5" customHeight="1" thickBot="1">
      <c r="A8" s="13" t="s">
        <v>38</v>
      </c>
      <c r="B8" s="139">
        <v>4654</v>
      </c>
      <c r="C8" s="249">
        <v>4473</v>
      </c>
      <c r="D8" s="242">
        <v>3953</v>
      </c>
      <c r="E8" s="140">
        <v>3429</v>
      </c>
      <c r="F8" s="62">
        <f t="shared" si="0"/>
        <v>-13.255755122691625</v>
      </c>
      <c r="G8" s="43"/>
      <c r="H8" s="38"/>
      <c r="I8" s="38"/>
      <c r="J8" s="38"/>
      <c r="K8" s="38"/>
      <c r="L8" s="38"/>
      <c r="M8" s="38"/>
      <c r="N8" s="38"/>
      <c r="O8" s="38"/>
      <c r="P8" s="38"/>
    </row>
    <row r="9" spans="1:16" ht="24" customHeight="1" thickBot="1">
      <c r="A9" s="13" t="s">
        <v>24</v>
      </c>
      <c r="B9" s="139">
        <v>9377</v>
      </c>
      <c r="C9" s="250">
        <v>10019</v>
      </c>
      <c r="D9" s="242">
        <v>8523</v>
      </c>
      <c r="E9" s="140">
        <v>8806</v>
      </c>
      <c r="F9" s="313">
        <f t="shared" si="0"/>
        <v>3.3204270796667856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30" customHeight="1" thickBot="1">
      <c r="A10" s="13" t="s">
        <v>31</v>
      </c>
      <c r="B10" s="139">
        <v>7017</v>
      </c>
      <c r="C10" s="249">
        <v>9258</v>
      </c>
      <c r="D10" s="242">
        <v>7107</v>
      </c>
      <c r="E10" s="140">
        <v>7485</v>
      </c>
      <c r="F10" s="313">
        <f t="shared" si="0"/>
        <v>5.3186998733642952</v>
      </c>
      <c r="G10" s="450"/>
      <c r="H10" s="451"/>
      <c r="I10" s="38"/>
      <c r="J10" s="38"/>
      <c r="K10" s="38"/>
      <c r="L10" s="38"/>
      <c r="M10" s="38"/>
      <c r="N10" s="38"/>
      <c r="O10" s="38"/>
      <c r="P10" s="38"/>
    </row>
    <row r="11" spans="1:16" ht="32.25" customHeight="1" thickBot="1">
      <c r="A11" s="13" t="s">
        <v>32</v>
      </c>
      <c r="B11" s="139">
        <v>2575</v>
      </c>
      <c r="C11" s="250">
        <v>2678</v>
      </c>
      <c r="D11" s="242">
        <v>2184</v>
      </c>
      <c r="E11" s="140">
        <v>2197</v>
      </c>
      <c r="F11" s="62">
        <f t="shared" si="0"/>
        <v>0.59523809523810201</v>
      </c>
      <c r="G11" s="448"/>
      <c r="H11" s="449"/>
      <c r="I11" s="38"/>
      <c r="J11" s="38"/>
      <c r="K11" s="38"/>
      <c r="L11" s="38"/>
      <c r="M11" s="38"/>
      <c r="N11" s="38"/>
      <c r="O11" s="38"/>
      <c r="P11" s="38"/>
    </row>
    <row r="12" spans="1:16" ht="24.75" customHeight="1" thickBot="1">
      <c r="A12" s="13" t="s">
        <v>33</v>
      </c>
      <c r="B12" s="139">
        <v>940</v>
      </c>
      <c r="C12" s="250">
        <v>1415</v>
      </c>
      <c r="D12" s="242">
        <v>1071</v>
      </c>
      <c r="E12" s="140">
        <v>1106</v>
      </c>
      <c r="F12" s="313">
        <f t="shared" si="0"/>
        <v>3.2679738562091529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45.75" customHeight="1" thickBot="1">
      <c r="A13" s="13" t="s">
        <v>34</v>
      </c>
      <c r="B13" s="139">
        <v>263</v>
      </c>
      <c r="C13" s="250">
        <v>253</v>
      </c>
      <c r="D13" s="242">
        <v>205</v>
      </c>
      <c r="E13" s="140">
        <v>214</v>
      </c>
      <c r="F13" s="62">
        <f t="shared" si="0"/>
        <v>4.3902439024390247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33.75" customHeight="1" thickBot="1">
      <c r="A14" s="13" t="s">
        <v>2</v>
      </c>
      <c r="B14" s="139">
        <v>217</v>
      </c>
      <c r="C14" s="250">
        <v>237</v>
      </c>
      <c r="D14" s="242">
        <v>184</v>
      </c>
      <c r="E14" s="140">
        <v>178</v>
      </c>
      <c r="F14" s="313">
        <f t="shared" si="0"/>
        <v>-3.2608695652173907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8" spans="1:10">
      <c r="A18" s="445"/>
      <c r="B18" s="445"/>
      <c r="C18" s="445"/>
      <c r="D18" s="445"/>
      <c r="E18" s="445"/>
      <c r="F18" s="445"/>
      <c r="G18" s="445"/>
      <c r="H18" s="445"/>
    </row>
    <row r="19" spans="1:10">
      <c r="A19" s="444">
        <v>2</v>
      </c>
      <c r="B19" s="444"/>
      <c r="C19" s="444"/>
      <c r="D19" s="444"/>
      <c r="E19" s="444"/>
      <c r="F19" s="444"/>
      <c r="G19" s="444"/>
      <c r="H19" s="444"/>
    </row>
    <row r="22" spans="1:10" ht="15.75">
      <c r="A22" s="409"/>
      <c r="B22" s="410"/>
      <c r="C22" s="410"/>
      <c r="D22" s="410"/>
      <c r="E22" s="410"/>
      <c r="F22" s="410"/>
      <c r="G22" s="410"/>
      <c r="H22" s="410"/>
      <c r="I22" s="410"/>
      <c r="J22" s="410"/>
    </row>
    <row r="23" spans="1:10">
      <c r="A23" s="411"/>
      <c r="B23" s="410"/>
      <c r="C23" s="410"/>
      <c r="D23" s="410"/>
      <c r="E23" s="410"/>
      <c r="F23" s="410"/>
      <c r="G23" s="410"/>
      <c r="H23" s="410"/>
      <c r="I23" s="410"/>
      <c r="J23" s="410"/>
    </row>
    <row r="24" spans="1:10" ht="15.75">
      <c r="A24" s="568"/>
      <c r="B24" s="561"/>
      <c r="C24" s="561"/>
      <c r="D24" s="561"/>
      <c r="E24" s="561"/>
      <c r="F24" s="563"/>
      <c r="G24" s="412"/>
      <c r="H24" s="413"/>
      <c r="I24" s="413"/>
      <c r="J24" s="410"/>
    </row>
    <row r="25" spans="1:10" ht="15.75">
      <c r="A25" s="568"/>
      <c r="B25" s="561"/>
      <c r="C25" s="561"/>
      <c r="D25" s="561"/>
      <c r="E25" s="569"/>
      <c r="F25" s="563"/>
      <c r="G25" s="410"/>
      <c r="H25" s="410"/>
      <c r="I25" s="413"/>
      <c r="J25" s="410"/>
    </row>
    <row r="26" spans="1:10" ht="18.75">
      <c r="A26" s="414"/>
      <c r="B26" s="415"/>
      <c r="C26" s="407"/>
      <c r="D26" s="416"/>
      <c r="E26" s="416"/>
      <c r="F26" s="417"/>
      <c r="G26" s="410"/>
      <c r="H26" s="410"/>
      <c r="I26" s="410"/>
      <c r="J26" s="410"/>
    </row>
    <row r="27" spans="1:10" ht="18.75">
      <c r="A27" s="414"/>
      <c r="B27" s="415"/>
      <c r="C27" s="408"/>
      <c r="D27" s="416"/>
      <c r="E27" s="416"/>
      <c r="F27" s="417"/>
      <c r="G27" s="410"/>
      <c r="H27" s="410"/>
      <c r="I27" s="410"/>
      <c r="J27" s="410"/>
    </row>
    <row r="28" spans="1:10" ht="18.75">
      <c r="A28" s="414"/>
      <c r="B28" s="415"/>
      <c r="C28" s="408"/>
      <c r="D28" s="416"/>
      <c r="E28" s="416"/>
      <c r="F28" s="417"/>
      <c r="G28" s="410"/>
      <c r="H28" s="410"/>
      <c r="I28" s="410"/>
      <c r="J28" s="410"/>
    </row>
    <row r="29" spans="1:10" ht="18.75">
      <c r="A29" s="414"/>
      <c r="B29" s="415"/>
      <c r="C29" s="408"/>
      <c r="D29" s="416"/>
      <c r="E29" s="416"/>
      <c r="F29" s="417"/>
      <c r="G29" s="410"/>
      <c r="H29" s="410"/>
      <c r="I29" s="410"/>
      <c r="J29" s="410"/>
    </row>
    <row r="30" spans="1:10" ht="18.75">
      <c r="A30" s="414"/>
      <c r="B30" s="415"/>
      <c r="C30" s="408"/>
      <c r="D30" s="416"/>
      <c r="E30" s="416"/>
      <c r="F30" s="417"/>
      <c r="G30" s="410"/>
      <c r="H30" s="410"/>
      <c r="I30" s="410"/>
      <c r="J30" s="410"/>
    </row>
    <row r="31" spans="1:10" ht="18.75">
      <c r="A31" s="414"/>
      <c r="B31" s="415"/>
      <c r="C31" s="408"/>
      <c r="D31" s="416"/>
      <c r="E31" s="416"/>
      <c r="F31" s="417"/>
      <c r="G31" s="566"/>
      <c r="H31" s="566"/>
      <c r="I31" s="410"/>
      <c r="J31" s="410"/>
    </row>
    <row r="32" spans="1:10" ht="18.75">
      <c r="A32" s="414"/>
      <c r="B32" s="415"/>
      <c r="C32" s="408"/>
      <c r="D32" s="416"/>
      <c r="E32" s="416"/>
      <c r="F32" s="417"/>
      <c r="G32" s="567"/>
      <c r="H32" s="567"/>
      <c r="I32" s="410"/>
      <c r="J32" s="410"/>
    </row>
    <row r="33" spans="1:10" ht="18.75">
      <c r="A33" s="414"/>
      <c r="B33" s="415"/>
      <c r="C33" s="408"/>
      <c r="D33" s="416"/>
      <c r="E33" s="416"/>
      <c r="F33" s="417"/>
      <c r="G33" s="410"/>
      <c r="H33" s="410"/>
      <c r="I33" s="410"/>
      <c r="J33" s="410"/>
    </row>
    <row r="34" spans="1:10" ht="18.75">
      <c r="A34" s="414"/>
      <c r="B34" s="415"/>
      <c r="C34" s="408"/>
      <c r="D34" s="416"/>
      <c r="E34" s="416"/>
      <c r="F34" s="417"/>
      <c r="G34" s="410"/>
      <c r="H34" s="410"/>
      <c r="I34" s="410"/>
      <c r="J34" s="410"/>
    </row>
    <row r="35" spans="1:10" ht="18.75">
      <c r="A35" s="414"/>
      <c r="B35" s="415"/>
      <c r="C35" s="408"/>
      <c r="D35" s="416"/>
      <c r="E35" s="416"/>
      <c r="F35" s="417"/>
      <c r="G35" s="410"/>
      <c r="H35" s="410"/>
      <c r="I35" s="410"/>
      <c r="J35" s="410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49" spans="1:9" ht="15.75" customHeight="1"/>
    <row r="50" spans="1:9" ht="17.25" customHeight="1"/>
    <row r="51" spans="1:9" ht="15.75" thickBot="1">
      <c r="A51" s="473" t="s">
        <v>179</v>
      </c>
      <c r="B51" s="473"/>
      <c r="C51" s="473"/>
      <c r="D51" s="473"/>
      <c r="E51" s="473"/>
      <c r="F51" s="473"/>
    </row>
    <row r="52" spans="1:9" ht="29.25" thickBot="1">
      <c r="A52" s="474" t="s">
        <v>1</v>
      </c>
      <c r="B52" s="475"/>
      <c r="C52" s="399" t="s">
        <v>180</v>
      </c>
      <c r="D52" s="393" t="s">
        <v>181</v>
      </c>
      <c r="E52" s="402" t="s">
        <v>196</v>
      </c>
      <c r="F52" s="394" t="s">
        <v>151</v>
      </c>
    </row>
    <row r="53" spans="1:9" ht="17.25" thickBot="1">
      <c r="A53" s="476" t="s">
        <v>36</v>
      </c>
      <c r="B53" s="476"/>
      <c r="C53" s="400">
        <v>850</v>
      </c>
      <c r="D53" s="395">
        <v>923</v>
      </c>
      <c r="E53" s="403">
        <v>1045</v>
      </c>
      <c r="F53" s="396">
        <f>(E53*100)/C53-100</f>
        <v>22.941176470588232</v>
      </c>
    </row>
    <row r="54" spans="1:9" ht="17.25" thickBot="1">
      <c r="A54" s="472" t="s">
        <v>182</v>
      </c>
      <c r="B54" s="472"/>
      <c r="C54" s="401">
        <v>133</v>
      </c>
      <c r="D54" s="395">
        <v>141</v>
      </c>
      <c r="E54" s="403">
        <v>227</v>
      </c>
      <c r="F54" s="396">
        <f t="shared" ref="F54:F67" si="1">(E54*100)/C54-100</f>
        <v>70.676691729323295</v>
      </c>
      <c r="I54" s="405" t="s">
        <v>202</v>
      </c>
    </row>
    <row r="55" spans="1:9" ht="17.25" thickBot="1">
      <c r="A55" s="472" t="s">
        <v>183</v>
      </c>
      <c r="B55" s="476"/>
      <c r="C55" s="401">
        <v>59</v>
      </c>
      <c r="D55" s="397">
        <v>68</v>
      </c>
      <c r="E55" s="404">
        <v>80</v>
      </c>
      <c r="F55" s="396">
        <f t="shared" si="1"/>
        <v>35.593220338983059</v>
      </c>
    </row>
    <row r="56" spans="1:9" ht="17.25" thickBot="1">
      <c r="A56" s="472" t="s">
        <v>184</v>
      </c>
      <c r="B56" s="472"/>
      <c r="C56" s="401">
        <v>55</v>
      </c>
      <c r="D56" s="397">
        <v>57</v>
      </c>
      <c r="E56" s="404">
        <v>49</v>
      </c>
      <c r="F56" s="396">
        <f t="shared" si="1"/>
        <v>-10.909090909090907</v>
      </c>
      <c r="H56" s="405"/>
      <c r="I56" s="405"/>
    </row>
    <row r="57" spans="1:9" ht="17.25" thickBot="1">
      <c r="A57" s="472" t="s">
        <v>185</v>
      </c>
      <c r="B57" s="472"/>
      <c r="C57" s="401">
        <v>284</v>
      </c>
      <c r="D57" s="397">
        <v>297</v>
      </c>
      <c r="E57" s="404">
        <v>398</v>
      </c>
      <c r="F57" s="396">
        <f t="shared" si="1"/>
        <v>40.140845070422529</v>
      </c>
    </row>
    <row r="58" spans="1:9" ht="17.25" thickBot="1">
      <c r="A58" s="472" t="s">
        <v>186</v>
      </c>
      <c r="B58" s="472"/>
      <c r="C58" s="401">
        <v>26</v>
      </c>
      <c r="D58" s="397">
        <v>40</v>
      </c>
      <c r="E58" s="404">
        <v>37</v>
      </c>
      <c r="F58" s="396">
        <f t="shared" si="1"/>
        <v>42.307692307692321</v>
      </c>
    </row>
    <row r="59" spans="1:9" ht="17.25" thickBot="1">
      <c r="A59" s="472" t="s">
        <v>187</v>
      </c>
      <c r="B59" s="472"/>
      <c r="C59" s="401">
        <v>126</v>
      </c>
      <c r="D59" s="397">
        <v>137</v>
      </c>
      <c r="E59" s="404">
        <v>83</v>
      </c>
      <c r="F59" s="396">
        <f t="shared" si="1"/>
        <v>-34.126984126984127</v>
      </c>
    </row>
    <row r="60" spans="1:9" ht="17.25" thickBot="1">
      <c r="A60" s="472" t="s">
        <v>188</v>
      </c>
      <c r="B60" s="472"/>
      <c r="C60" s="401">
        <v>25</v>
      </c>
      <c r="D60" s="397">
        <v>25</v>
      </c>
      <c r="E60" s="404">
        <v>6</v>
      </c>
      <c r="F60" s="396">
        <f t="shared" si="1"/>
        <v>-76</v>
      </c>
    </row>
    <row r="61" spans="1:9" ht="17.25" thickBot="1">
      <c r="A61" s="472" t="s">
        <v>189</v>
      </c>
      <c r="B61" s="472"/>
      <c r="C61" s="401">
        <v>2</v>
      </c>
      <c r="D61" s="397">
        <v>2</v>
      </c>
      <c r="E61" s="404">
        <v>46</v>
      </c>
      <c r="F61" s="396">
        <f t="shared" si="1"/>
        <v>2200</v>
      </c>
    </row>
    <row r="62" spans="1:9" ht="17.25" thickBot="1">
      <c r="A62" s="564" t="s">
        <v>190</v>
      </c>
      <c r="B62" s="565"/>
      <c r="C62" s="401">
        <v>48</v>
      </c>
      <c r="D62" s="397">
        <v>64</v>
      </c>
      <c r="E62" s="404">
        <v>71</v>
      </c>
      <c r="F62" s="396">
        <f t="shared" si="1"/>
        <v>47.916666666666657</v>
      </c>
    </row>
    <row r="63" spans="1:9" ht="17.25" thickBot="1">
      <c r="A63" s="564" t="s">
        <v>191</v>
      </c>
      <c r="B63" s="565"/>
      <c r="C63" s="401">
        <v>92</v>
      </c>
      <c r="D63" s="397">
        <v>92</v>
      </c>
      <c r="E63" s="404">
        <v>48</v>
      </c>
      <c r="F63" s="396">
        <f t="shared" si="1"/>
        <v>-47.826086956521742</v>
      </c>
    </row>
    <row r="64" spans="1:9" ht="17.25" thickBot="1">
      <c r="A64" s="564" t="s">
        <v>192</v>
      </c>
      <c r="B64" s="565"/>
      <c r="C64" s="401">
        <v>40</v>
      </c>
      <c r="D64" s="397">
        <v>51</v>
      </c>
      <c r="E64" s="404">
        <v>41</v>
      </c>
      <c r="F64" s="396">
        <f t="shared" si="1"/>
        <v>2.5</v>
      </c>
    </row>
    <row r="65" spans="1:6" ht="17.25" thickBot="1">
      <c r="A65" s="564" t="s">
        <v>193</v>
      </c>
      <c r="B65" s="565"/>
      <c r="C65" s="401">
        <v>337</v>
      </c>
      <c r="D65" s="397">
        <v>349</v>
      </c>
      <c r="E65" s="404">
        <v>383</v>
      </c>
      <c r="F65" s="396">
        <f t="shared" si="1"/>
        <v>13.649851632047472</v>
      </c>
    </row>
    <row r="66" spans="1:6" ht="17.25" thickBot="1">
      <c r="A66" s="564" t="s">
        <v>194</v>
      </c>
      <c r="B66" s="565"/>
      <c r="C66" s="401">
        <v>174</v>
      </c>
      <c r="D66" s="397">
        <v>199</v>
      </c>
      <c r="E66" s="404">
        <v>311</v>
      </c>
      <c r="F66" s="396">
        <f t="shared" si="1"/>
        <v>78.735632183908052</v>
      </c>
    </row>
    <row r="67" spans="1:6" ht="17.25" thickBot="1">
      <c r="A67" s="564" t="s">
        <v>195</v>
      </c>
      <c r="B67" s="565"/>
      <c r="C67" s="401">
        <v>299</v>
      </c>
      <c r="D67" s="397">
        <v>324</v>
      </c>
      <c r="E67" s="404">
        <v>310</v>
      </c>
      <c r="F67" s="396">
        <f t="shared" si="1"/>
        <v>3.6789297658862807</v>
      </c>
    </row>
    <row r="68" spans="1:6" ht="15.75">
      <c r="C68" s="398"/>
    </row>
    <row r="69" spans="1:6" ht="15.75">
      <c r="C69" s="398">
        <v>7</v>
      </c>
    </row>
    <row r="85" spans="1:10" ht="18.75">
      <c r="A85" s="554"/>
      <c r="B85" s="559"/>
      <c r="C85" s="559"/>
      <c r="D85" s="559"/>
      <c r="E85" s="559"/>
      <c r="F85" s="559"/>
      <c r="G85" s="559"/>
      <c r="H85" s="420"/>
      <c r="I85" s="555"/>
      <c r="J85" s="556"/>
    </row>
    <row r="86" spans="1:10" ht="15.75">
      <c r="A86" s="421"/>
      <c r="B86" s="410"/>
      <c r="C86" s="410"/>
      <c r="D86" s="410"/>
      <c r="E86" s="410"/>
      <c r="F86" s="413"/>
      <c r="G86" s="410"/>
      <c r="H86" s="557"/>
      <c r="I86" s="557"/>
      <c r="J86" s="410"/>
    </row>
    <row r="87" spans="1:10">
      <c r="A87" s="560"/>
      <c r="B87" s="561"/>
      <c r="C87" s="561"/>
      <c r="D87" s="562"/>
      <c r="E87" s="561"/>
      <c r="F87" s="563"/>
      <c r="G87" s="422"/>
      <c r="H87" s="410"/>
      <c r="I87" s="410"/>
      <c r="J87" s="410"/>
    </row>
    <row r="88" spans="1:10">
      <c r="A88" s="560"/>
      <c r="B88" s="561"/>
      <c r="C88" s="561"/>
      <c r="D88" s="562"/>
      <c r="E88" s="561"/>
      <c r="F88" s="563"/>
      <c r="G88" s="422"/>
      <c r="H88" s="410"/>
      <c r="I88" s="410"/>
      <c r="J88" s="410"/>
    </row>
    <row r="89" spans="1:10" ht="18.75">
      <c r="A89" s="423"/>
      <c r="B89" s="418"/>
      <c r="C89" s="419"/>
      <c r="D89" s="424"/>
      <c r="E89" s="424"/>
      <c r="F89" s="417"/>
      <c r="G89" s="422"/>
      <c r="H89" s="410"/>
      <c r="I89" s="413"/>
      <c r="J89" s="410"/>
    </row>
    <row r="90" spans="1:10" ht="15.75">
      <c r="A90" s="55"/>
      <c r="B90" s="370"/>
      <c r="C90" s="370"/>
      <c r="D90" s="370"/>
      <c r="E90" s="370"/>
      <c r="F90" s="372"/>
      <c r="G90" s="422"/>
      <c r="H90" s="410"/>
      <c r="I90" s="410"/>
      <c r="J90" s="410"/>
    </row>
    <row r="91" spans="1:10" ht="15.75">
      <c r="A91" s="423"/>
      <c r="B91" s="418"/>
      <c r="C91" s="418"/>
      <c r="D91" s="418"/>
      <c r="E91" s="418"/>
      <c r="F91" s="368"/>
      <c r="G91" s="422"/>
      <c r="H91" s="425"/>
      <c r="I91" s="410"/>
      <c r="J91" s="410"/>
    </row>
    <row r="92" spans="1:10" ht="15.75">
      <c r="A92" s="55"/>
      <c r="B92" s="370"/>
      <c r="C92" s="370"/>
      <c r="D92" s="370"/>
      <c r="E92" s="370"/>
      <c r="F92" s="372"/>
      <c r="G92" s="410"/>
      <c r="H92" s="426"/>
      <c r="I92" s="426"/>
      <c r="J92" s="410"/>
    </row>
    <row r="93" spans="1:10" ht="18.75">
      <c r="A93" s="423"/>
      <c r="B93" s="418"/>
      <c r="C93" s="418"/>
      <c r="D93" s="418"/>
      <c r="E93" s="418"/>
      <c r="F93" s="368"/>
      <c r="G93" s="422"/>
      <c r="H93" s="427"/>
      <c r="I93" s="428"/>
      <c r="J93" s="410"/>
    </row>
    <row r="94" spans="1:10" ht="18.75">
      <c r="A94" s="55"/>
      <c r="B94" s="370"/>
      <c r="C94" s="370"/>
      <c r="D94" s="370"/>
      <c r="E94" s="370"/>
      <c r="F94" s="372"/>
      <c r="G94" s="410"/>
      <c r="H94" s="410"/>
      <c r="I94" s="428"/>
      <c r="J94" s="410"/>
    </row>
    <row r="95" spans="1:10" ht="15.75">
      <c r="A95" s="366"/>
      <c r="B95" s="367"/>
      <c r="C95" s="367"/>
      <c r="D95" s="367"/>
      <c r="E95" s="367"/>
      <c r="F95" s="368"/>
      <c r="G95" s="429"/>
      <c r="H95" s="430"/>
      <c r="I95" s="431"/>
      <c r="J95" s="432"/>
    </row>
    <row r="96" spans="1:10" ht="15.75">
      <c r="A96" s="369"/>
      <c r="B96" s="370"/>
      <c r="C96" s="370"/>
      <c r="D96" s="370"/>
      <c r="E96" s="370"/>
      <c r="F96" s="368"/>
      <c r="G96" s="422"/>
      <c r="H96" s="433"/>
      <c r="I96" s="433"/>
      <c r="J96" s="410"/>
    </row>
    <row r="97" spans="1:10" ht="15.75">
      <c r="A97" s="366"/>
      <c r="B97" s="367"/>
      <c r="C97" s="367"/>
      <c r="D97" s="367"/>
      <c r="E97" s="367"/>
      <c r="F97" s="368"/>
      <c r="G97" s="429"/>
      <c r="H97" s="410"/>
      <c r="I97" s="410"/>
      <c r="J97" s="432"/>
    </row>
    <row r="98" spans="1:10" ht="15.75">
      <c r="A98" s="369"/>
      <c r="B98" s="370"/>
      <c r="C98" s="371"/>
      <c r="D98" s="371"/>
      <c r="E98" s="371"/>
      <c r="F98" s="372"/>
      <c r="G98" s="422"/>
      <c r="H98" s="422"/>
      <c r="I98" s="422"/>
      <c r="J98" s="410"/>
    </row>
    <row r="99" spans="1:10" ht="15.75">
      <c r="A99" s="366"/>
      <c r="B99" s="367"/>
      <c r="C99" s="367"/>
      <c r="D99" s="367"/>
      <c r="E99" s="367"/>
      <c r="F99" s="368"/>
      <c r="G99" s="429"/>
      <c r="H99" s="410"/>
      <c r="I99" s="410"/>
      <c r="J99" s="432"/>
    </row>
    <row r="100" spans="1:10" ht="15.75">
      <c r="A100" s="369"/>
      <c r="B100" s="370"/>
      <c r="C100" s="371"/>
      <c r="D100" s="371"/>
      <c r="E100" s="371"/>
      <c r="F100" s="372"/>
      <c r="G100" s="422"/>
      <c r="H100" s="433"/>
      <c r="I100" s="434"/>
      <c r="J100" s="410"/>
    </row>
    <row r="101" spans="1:10">
      <c r="A101" s="558"/>
      <c r="B101" s="558"/>
      <c r="C101" s="558"/>
      <c r="D101" s="558"/>
      <c r="E101" s="558"/>
      <c r="F101" s="558"/>
      <c r="G101" s="427"/>
      <c r="H101" s="422"/>
      <c r="I101" s="422"/>
      <c r="J101" s="410"/>
    </row>
    <row r="102" spans="1:10" ht="15.75">
      <c r="A102" s="57"/>
      <c r="B102" s="18"/>
      <c r="C102" s="18"/>
      <c r="D102" s="18"/>
      <c r="E102" s="18"/>
      <c r="F102" s="67"/>
      <c r="G102" s="22"/>
      <c r="H102" s="38"/>
      <c r="I102" s="38"/>
    </row>
    <row r="106" spans="1:10" ht="18.75">
      <c r="A106" s="554"/>
      <c r="B106" s="554"/>
      <c r="C106" s="554"/>
      <c r="D106" s="554"/>
      <c r="E106" s="554"/>
      <c r="F106" s="554"/>
      <c r="G106" s="554"/>
      <c r="H106" s="420"/>
      <c r="I106" s="555"/>
      <c r="J106" s="556"/>
    </row>
    <row r="107" spans="1:10" ht="15.75">
      <c r="A107" s="421"/>
      <c r="B107" s="410"/>
      <c r="C107" s="410"/>
      <c r="D107" s="410"/>
      <c r="E107" s="410"/>
      <c r="F107" s="413"/>
      <c r="G107" s="410"/>
      <c r="H107" s="557"/>
      <c r="I107" s="557"/>
      <c r="J107" s="410"/>
    </row>
    <row r="108" spans="1:10" ht="15" customHeight="1">
      <c r="A108" s="435"/>
      <c r="B108" s="436"/>
      <c r="C108" s="436"/>
      <c r="D108" s="437"/>
      <c r="E108" s="436"/>
      <c r="F108" s="438"/>
      <c r="G108" s="422"/>
      <c r="H108" s="410"/>
      <c r="I108" s="410"/>
      <c r="J108" s="410"/>
    </row>
    <row r="109" spans="1:10" ht="18.75">
      <c r="A109" s="480" t="s">
        <v>53</v>
      </c>
      <c r="B109" s="480"/>
      <c r="C109" s="480"/>
      <c r="D109" s="480"/>
      <c r="E109" s="480"/>
      <c r="F109" s="480"/>
      <c r="G109" s="480"/>
      <c r="H109" s="49"/>
      <c r="I109" s="482"/>
      <c r="J109" s="483"/>
    </row>
    <row r="110" spans="1:10" ht="16.5" thickBot="1">
      <c r="A110" s="56"/>
      <c r="B110" s="38"/>
      <c r="C110" s="38"/>
      <c r="D110" s="38"/>
      <c r="E110" s="38"/>
      <c r="F110" s="66"/>
      <c r="G110" s="38"/>
      <c r="H110" s="484"/>
      <c r="I110" s="484"/>
      <c r="J110" s="38"/>
    </row>
    <row r="111" spans="1:10">
      <c r="A111" s="485" t="s">
        <v>1</v>
      </c>
      <c r="B111" s="456">
        <v>2019</v>
      </c>
      <c r="C111" s="456">
        <v>2020</v>
      </c>
      <c r="D111" s="487" t="s">
        <v>139</v>
      </c>
      <c r="E111" s="446" t="s">
        <v>145</v>
      </c>
      <c r="F111" s="458" t="s">
        <v>141</v>
      </c>
      <c r="G111" s="44"/>
      <c r="H111" s="38"/>
      <c r="I111" s="38"/>
      <c r="J111" s="38"/>
    </row>
    <row r="112" spans="1:10" ht="15.75" thickBot="1">
      <c r="A112" s="486"/>
      <c r="B112" s="457">
        <v>2019</v>
      </c>
      <c r="C112" s="457">
        <v>2019</v>
      </c>
      <c r="D112" s="488"/>
      <c r="E112" s="489"/>
      <c r="F112" s="459"/>
      <c r="G112" s="44"/>
      <c r="H112" s="38"/>
      <c r="I112" s="38"/>
      <c r="J112" s="38"/>
    </row>
    <row r="113" spans="1:10" ht="26.25" thickBot="1">
      <c r="A113" s="144" t="s">
        <v>54</v>
      </c>
      <c r="B113" s="254">
        <v>15595</v>
      </c>
      <c r="C113" s="257">
        <v>17209</v>
      </c>
      <c r="D113" s="207">
        <v>13220</v>
      </c>
      <c r="E113" s="185">
        <v>12070</v>
      </c>
      <c r="F113" s="62">
        <f>(E113*100)/D113-100</f>
        <v>-8.6989409984871457</v>
      </c>
      <c r="G113" s="160"/>
      <c r="H113" s="65"/>
      <c r="I113" s="66"/>
      <c r="J113" s="38"/>
    </row>
    <row r="114" spans="1:10" ht="16.5" thickBot="1">
      <c r="A114" s="54" t="s">
        <v>55</v>
      </c>
      <c r="B114" s="255">
        <v>55.3</v>
      </c>
      <c r="C114" s="258">
        <v>50.5</v>
      </c>
      <c r="D114" s="208">
        <v>60.6</v>
      </c>
      <c r="E114" s="189">
        <v>60.2</v>
      </c>
      <c r="F114" s="316">
        <f>E114-D114</f>
        <v>-0.39999999999999858</v>
      </c>
      <c r="G114" s="160"/>
      <c r="H114" s="65"/>
      <c r="I114" s="65"/>
      <c r="J114" s="38"/>
    </row>
    <row r="115" spans="1:10" ht="26.25" thickBot="1">
      <c r="A115" s="144" t="s">
        <v>116</v>
      </c>
      <c r="B115" s="254">
        <v>455741</v>
      </c>
      <c r="C115" s="254">
        <v>461567</v>
      </c>
      <c r="D115" s="237">
        <v>348087</v>
      </c>
      <c r="E115" s="130">
        <v>340884</v>
      </c>
      <c r="F115" s="138">
        <f>(E115*100)/D115-100</f>
        <v>-2.0693102586422327</v>
      </c>
      <c r="G115" s="160"/>
      <c r="H115" s="161"/>
      <c r="I115" s="167"/>
      <c r="J115" s="38"/>
    </row>
    <row r="116" spans="1:10" ht="63.75" customHeight="1" thickBot="1">
      <c r="A116" s="54" t="s">
        <v>55</v>
      </c>
      <c r="B116" s="255">
        <v>46.8</v>
      </c>
      <c r="C116" s="258">
        <v>46.2</v>
      </c>
      <c r="D116" s="208">
        <v>51</v>
      </c>
      <c r="E116" s="189">
        <v>52.3</v>
      </c>
      <c r="F116" s="316">
        <f>E116-D116</f>
        <v>1.2999999999999972</v>
      </c>
      <c r="G116" s="65"/>
      <c r="H116" s="223"/>
      <c r="I116" s="490" t="s">
        <v>168</v>
      </c>
      <c r="J116" s="490"/>
    </row>
    <row r="117" spans="1:10" ht="26.25" thickBot="1">
      <c r="A117" s="144" t="s">
        <v>129</v>
      </c>
      <c r="B117" s="254">
        <v>2024337</v>
      </c>
      <c r="C117" s="254">
        <v>2044221</v>
      </c>
      <c r="D117" s="237">
        <v>1540226</v>
      </c>
      <c r="E117" s="130">
        <v>1521509</v>
      </c>
      <c r="F117" s="138">
        <f>(E117*100)/D117-100</f>
        <v>-1.2152112741896275</v>
      </c>
      <c r="G117" s="160"/>
      <c r="H117" s="162"/>
      <c r="I117" s="127"/>
      <c r="J117" s="38"/>
    </row>
    <row r="118" spans="1:10" ht="19.5" thickBot="1">
      <c r="A118" s="54" t="s">
        <v>55</v>
      </c>
      <c r="B118" s="255">
        <v>53.5</v>
      </c>
      <c r="C118" s="258">
        <v>51.7</v>
      </c>
      <c r="D118" s="208">
        <v>55.6</v>
      </c>
      <c r="E118" s="189">
        <v>56</v>
      </c>
      <c r="F118" s="316">
        <f>E118-D118</f>
        <v>0.39999999999999858</v>
      </c>
      <c r="G118" s="65"/>
      <c r="H118" s="65"/>
      <c r="I118" s="127"/>
      <c r="J118" s="38"/>
    </row>
    <row r="119" spans="1:10" ht="26.25" thickBot="1">
      <c r="A119" s="137" t="s">
        <v>104</v>
      </c>
      <c r="B119" s="256">
        <v>508</v>
      </c>
      <c r="C119" s="259">
        <v>820</v>
      </c>
      <c r="D119" s="260">
        <v>567</v>
      </c>
      <c r="E119" s="261">
        <v>551</v>
      </c>
      <c r="F119" s="138">
        <f>(E119*100)/D119-100</f>
        <v>-2.8218694885361515</v>
      </c>
      <c r="G119" s="163"/>
      <c r="H119" s="164"/>
      <c r="I119" s="168"/>
      <c r="J119" s="135"/>
    </row>
    <row r="120" spans="1:10" ht="48.75" thickBot="1">
      <c r="A120" s="373" t="s">
        <v>128</v>
      </c>
      <c r="B120" s="255">
        <f>B119/B113*100</f>
        <v>3.2574543122795769</v>
      </c>
      <c r="C120" s="258">
        <f>(C119/C113)*100</f>
        <v>4.7649485734208845</v>
      </c>
      <c r="D120" s="208">
        <v>4.3</v>
      </c>
      <c r="E120" s="189">
        <v>4.5999999999999996</v>
      </c>
      <c r="F120" s="138">
        <f>E120-D120</f>
        <v>0.29999999999999982</v>
      </c>
      <c r="G120" s="160"/>
      <c r="H120" s="165"/>
      <c r="I120" s="165"/>
      <c r="J120" s="38"/>
    </row>
    <row r="121" spans="1:10" ht="15.75">
      <c r="A121" s="366"/>
      <c r="B121" s="367"/>
      <c r="C121" s="367"/>
      <c r="D121" s="367"/>
      <c r="E121" s="367"/>
      <c r="F121" s="368"/>
      <c r="G121" s="163"/>
      <c r="H121" s="65"/>
      <c r="I121" s="65"/>
      <c r="J121" s="135"/>
    </row>
    <row r="122" spans="1:10" ht="15.75">
      <c r="A122" s="369"/>
      <c r="B122" s="370"/>
      <c r="C122" s="371"/>
      <c r="D122" s="371"/>
      <c r="E122" s="371"/>
      <c r="F122" s="372"/>
      <c r="G122" s="160"/>
      <c r="H122" s="160"/>
      <c r="I122" s="160"/>
      <c r="J122" s="38"/>
    </row>
    <row r="123" spans="1:10" ht="15.75">
      <c r="A123" s="366"/>
      <c r="B123" s="367"/>
      <c r="C123" s="367"/>
      <c r="D123" s="367"/>
      <c r="E123" s="367"/>
      <c r="F123" s="368"/>
      <c r="G123" s="163"/>
      <c r="H123" s="65"/>
      <c r="I123" s="65"/>
      <c r="J123" s="135"/>
    </row>
    <row r="124" spans="1:10" ht="15.75">
      <c r="A124" s="369"/>
      <c r="B124" s="370"/>
      <c r="C124" s="371"/>
      <c r="D124" s="371"/>
      <c r="E124" s="371"/>
      <c r="F124" s="372"/>
      <c r="G124" s="160"/>
      <c r="H124" s="165"/>
      <c r="I124" s="166"/>
      <c r="J124" s="38"/>
    </row>
    <row r="125" spans="1:10">
      <c r="A125" s="477">
        <v>8</v>
      </c>
      <c r="B125" s="477"/>
      <c r="C125" s="477"/>
      <c r="D125" s="477"/>
      <c r="E125" s="477"/>
      <c r="F125" s="477"/>
      <c r="G125" s="162"/>
      <c r="H125" s="160"/>
      <c r="I125" s="160"/>
      <c r="J125" s="38"/>
    </row>
    <row r="163" spans="1:10" ht="19.5" thickBot="1">
      <c r="A163" s="500" t="s">
        <v>75</v>
      </c>
      <c r="B163" s="501"/>
      <c r="C163" s="501"/>
      <c r="D163" s="501"/>
      <c r="E163" s="501"/>
      <c r="F163" s="502"/>
      <c r="G163" s="94"/>
      <c r="H163" s="95"/>
    </row>
    <row r="164" spans="1:10" ht="32.25" thickBot="1">
      <c r="A164" s="70" t="s">
        <v>1</v>
      </c>
      <c r="B164" s="73">
        <v>2019</v>
      </c>
      <c r="C164" s="73">
        <v>2020</v>
      </c>
      <c r="D164" s="206" t="s">
        <v>140</v>
      </c>
      <c r="E164" s="37" t="s">
        <v>143</v>
      </c>
      <c r="F164" s="214" t="s">
        <v>141</v>
      </c>
      <c r="G164" s="21"/>
      <c r="H164" s="38"/>
    </row>
    <row r="165" spans="1:10" ht="29.25" thickBot="1">
      <c r="A165" s="32" t="s">
        <v>3</v>
      </c>
      <c r="B165" s="139">
        <f>SUM(B166:B171)</f>
        <v>26778</v>
      </c>
      <c r="C165" s="276">
        <f>C166+C167+C168+C170+C171</f>
        <v>26396</v>
      </c>
      <c r="D165" s="219">
        <f>SUM(D166:D171)</f>
        <v>20572</v>
      </c>
      <c r="E165" s="151">
        <f>SUM(E166:E171)</f>
        <v>18977</v>
      </c>
      <c r="F165" s="62">
        <f t="shared" ref="F165:F171" si="2">(E165*100)/D165-100</f>
        <v>-7.7532568539762821</v>
      </c>
      <c r="G165" s="21"/>
      <c r="H165" s="38"/>
    </row>
    <row r="166" spans="1:10" ht="30.75" thickBot="1">
      <c r="A166" s="118" t="s">
        <v>4</v>
      </c>
      <c r="B166" s="139">
        <v>1663</v>
      </c>
      <c r="C166" s="276">
        <v>1442</v>
      </c>
      <c r="D166" s="219">
        <v>1116</v>
      </c>
      <c r="E166" s="141">
        <v>890</v>
      </c>
      <c r="F166" s="62">
        <f t="shared" si="2"/>
        <v>-20.250896057347674</v>
      </c>
      <c r="G166" s="21"/>
    </row>
    <row r="167" spans="1:10" ht="30.75" thickBot="1">
      <c r="A167" s="118" t="s">
        <v>5</v>
      </c>
      <c r="B167" s="139">
        <v>15592</v>
      </c>
      <c r="C167" s="276">
        <v>15771</v>
      </c>
      <c r="D167" s="219">
        <v>12274</v>
      </c>
      <c r="E167" s="141">
        <v>11402</v>
      </c>
      <c r="F167" s="62">
        <f t="shared" si="2"/>
        <v>-7.1044484275704747</v>
      </c>
      <c r="G167" s="21"/>
      <c r="H167" s="223"/>
    </row>
    <row r="168" spans="1:10" ht="48" customHeight="1" thickBot="1">
      <c r="A168" s="118" t="s">
        <v>6</v>
      </c>
      <c r="B168" s="139">
        <v>9012</v>
      </c>
      <c r="C168" s="276">
        <v>8739</v>
      </c>
      <c r="D168" s="219">
        <v>6786</v>
      </c>
      <c r="E168" s="141">
        <v>6263</v>
      </c>
      <c r="F168" s="62">
        <f t="shared" si="2"/>
        <v>-7.707043913940467</v>
      </c>
      <c r="G168" s="21"/>
      <c r="H168" s="363"/>
      <c r="I168" s="553" t="s">
        <v>169</v>
      </c>
      <c r="J168" s="553"/>
    </row>
    <row r="169" spans="1:10" ht="30.75" thickBot="1">
      <c r="A169" s="118" t="s">
        <v>122</v>
      </c>
      <c r="B169" s="139">
        <v>39</v>
      </c>
      <c r="C169" s="276">
        <f>13+41</f>
        <v>54</v>
      </c>
      <c r="D169" s="219">
        <v>46</v>
      </c>
      <c r="E169" s="141">
        <v>54</v>
      </c>
      <c r="F169" s="62">
        <f t="shared" si="2"/>
        <v>17.391304347826093</v>
      </c>
      <c r="G169" s="21"/>
    </row>
    <row r="170" spans="1:10" ht="30.75" thickBot="1">
      <c r="A170" s="118" t="s">
        <v>123</v>
      </c>
      <c r="B170" s="139">
        <v>463</v>
      </c>
      <c r="C170" s="276">
        <f>10+412</f>
        <v>422</v>
      </c>
      <c r="D170" s="219">
        <v>338</v>
      </c>
      <c r="E170" s="141">
        <v>355</v>
      </c>
      <c r="F170" s="62">
        <f t="shared" si="2"/>
        <v>5.0295857988165693</v>
      </c>
      <c r="G170" s="117"/>
    </row>
    <row r="171" spans="1:10" ht="19.5" thickBot="1">
      <c r="A171" s="118" t="s">
        <v>120</v>
      </c>
      <c r="B171" s="139">
        <v>9</v>
      </c>
      <c r="C171" s="276">
        <v>22</v>
      </c>
      <c r="D171" s="219">
        <v>12</v>
      </c>
      <c r="E171" s="141">
        <v>13</v>
      </c>
      <c r="F171" s="62">
        <f t="shared" si="2"/>
        <v>8.3333333333333286</v>
      </c>
      <c r="G171" s="21"/>
    </row>
    <row r="172" spans="1:10">
      <c r="F172" s="315"/>
    </row>
    <row r="173" spans="1:10" ht="16.5" customHeight="1">
      <c r="A173" s="444">
        <v>12</v>
      </c>
      <c r="B173" s="444"/>
      <c r="C173" s="444"/>
      <c r="D173" s="444"/>
      <c r="E173" s="444"/>
      <c r="F173" s="444"/>
      <c r="G173" s="444"/>
      <c r="H173" s="444"/>
    </row>
    <row r="174" spans="1:10" ht="15" customHeight="1"/>
    <row r="175" spans="1:10" ht="15.75" customHeight="1"/>
  </sheetData>
  <mergeCells count="62">
    <mergeCell ref="A52:B52"/>
    <mergeCell ref="A53:B53"/>
    <mergeCell ref="F3:F4"/>
    <mergeCell ref="A3:A4"/>
    <mergeCell ref="B3:B4"/>
    <mergeCell ref="C3:C4"/>
    <mergeCell ref="D3:D4"/>
    <mergeCell ref="E3:E4"/>
    <mergeCell ref="G31:H31"/>
    <mergeCell ref="G32:H32"/>
    <mergeCell ref="A51:F51"/>
    <mergeCell ref="G10:H10"/>
    <mergeCell ref="G11:H11"/>
    <mergeCell ref="A18:H18"/>
    <mergeCell ref="A19:H19"/>
    <mergeCell ref="A24:A25"/>
    <mergeCell ref="B24:B25"/>
    <mergeCell ref="C24:C25"/>
    <mergeCell ref="D24:D25"/>
    <mergeCell ref="E24:E25"/>
    <mergeCell ref="F24:F25"/>
    <mergeCell ref="A54:B54"/>
    <mergeCell ref="A55:B55"/>
    <mergeCell ref="A56:B56"/>
    <mergeCell ref="A64:B64"/>
    <mergeCell ref="A65:B65"/>
    <mergeCell ref="A57:B57"/>
    <mergeCell ref="A66:B66"/>
    <mergeCell ref="A67:B67"/>
    <mergeCell ref="A58:B58"/>
    <mergeCell ref="A59:B59"/>
    <mergeCell ref="A60:B60"/>
    <mergeCell ref="A61:B61"/>
    <mergeCell ref="A62:B62"/>
    <mergeCell ref="A63:B63"/>
    <mergeCell ref="A106:G106"/>
    <mergeCell ref="I106:J106"/>
    <mergeCell ref="H107:I107"/>
    <mergeCell ref="A101:F101"/>
    <mergeCell ref="A85:G85"/>
    <mergeCell ref="I85:J85"/>
    <mergeCell ref="H86:I86"/>
    <mergeCell ref="A87:A88"/>
    <mergeCell ref="B87:B88"/>
    <mergeCell ref="C87:C88"/>
    <mergeCell ref="D87:D88"/>
    <mergeCell ref="E87:E88"/>
    <mergeCell ref="F87:F88"/>
    <mergeCell ref="A109:G109"/>
    <mergeCell ref="I109:J109"/>
    <mergeCell ref="H110:I110"/>
    <mergeCell ref="A111:A112"/>
    <mergeCell ref="B111:B112"/>
    <mergeCell ref="C111:C112"/>
    <mergeCell ref="D111:D112"/>
    <mergeCell ref="E111:E112"/>
    <mergeCell ref="F111:F112"/>
    <mergeCell ref="A125:F125"/>
    <mergeCell ref="I116:J116"/>
    <mergeCell ref="A163:F163"/>
    <mergeCell ref="A173:H173"/>
    <mergeCell ref="I168:J16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5">
    <tabColor rgb="FF7030A0"/>
  </sheetPr>
  <dimension ref="A1:P20"/>
  <sheetViews>
    <sheetView view="pageBreakPreview" zoomScaleSheetLayoutView="100" workbookViewId="0">
      <selection activeCell="G13" sqref="G13"/>
    </sheetView>
  </sheetViews>
  <sheetFormatPr defaultRowHeight="15"/>
  <cols>
    <col min="1" max="1" width="23" customWidth="1"/>
    <col min="2" max="2" width="9.85546875" customWidth="1"/>
    <col min="3" max="3" width="8.42578125" customWidth="1"/>
    <col min="4" max="4" width="8.28515625" customWidth="1"/>
  </cols>
  <sheetData>
    <row r="1" spans="1:16" ht="15.75">
      <c r="A1" s="5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6.5" thickBot="1">
      <c r="A2" s="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25.5" customHeight="1">
      <c r="A3" s="462" t="s">
        <v>1</v>
      </c>
      <c r="B3" s="466">
        <v>2019</v>
      </c>
      <c r="C3" s="466">
        <v>2020</v>
      </c>
      <c r="D3" s="464" t="s">
        <v>140</v>
      </c>
      <c r="E3" s="460" t="s">
        <v>143</v>
      </c>
      <c r="F3" s="468" t="s">
        <v>141</v>
      </c>
      <c r="G3" s="38"/>
      <c r="H3" s="38"/>
      <c r="I3" s="66"/>
      <c r="J3" s="38"/>
      <c r="K3" s="38"/>
      <c r="L3" s="38"/>
      <c r="M3" s="38"/>
      <c r="N3" s="38"/>
      <c r="O3" s="38"/>
      <c r="P3" s="38"/>
    </row>
    <row r="4" spans="1:16" ht="13.5" customHeight="1" thickBot="1">
      <c r="A4" s="463"/>
      <c r="B4" s="467"/>
      <c r="C4" s="467"/>
      <c r="D4" s="465"/>
      <c r="E4" s="461"/>
      <c r="F4" s="469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39.75" customHeight="1" thickBot="1">
      <c r="A5" s="13" t="s">
        <v>36</v>
      </c>
      <c r="B5" s="139">
        <v>10210</v>
      </c>
      <c r="C5" s="251">
        <v>10812</v>
      </c>
      <c r="D5" s="219">
        <v>9729</v>
      </c>
      <c r="E5" s="141">
        <v>10174</v>
      </c>
      <c r="F5" s="62">
        <f>(E5*100)/D5-100</f>
        <v>4.5739541576729437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3.25" customHeight="1" thickBot="1">
      <c r="A6" s="13" t="s">
        <v>37</v>
      </c>
      <c r="B6" s="139">
        <v>1007</v>
      </c>
      <c r="C6" s="251">
        <v>1263</v>
      </c>
      <c r="D6" s="219">
        <v>1109</v>
      </c>
      <c r="E6" s="141">
        <v>1028</v>
      </c>
      <c r="F6" s="313">
        <f t="shared" ref="F6:F14" si="0">(E6*100)/D6-100</f>
        <v>-7.3038773669972983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33" customHeight="1" thickBot="1">
      <c r="A7" s="13" t="s">
        <v>30</v>
      </c>
      <c r="B7" s="139">
        <v>980</v>
      </c>
      <c r="C7" s="251">
        <v>1167</v>
      </c>
      <c r="D7" s="219">
        <v>1042</v>
      </c>
      <c r="E7" s="141">
        <v>949</v>
      </c>
      <c r="F7" s="313">
        <f t="shared" si="0"/>
        <v>-8.9251439539347359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23.25" customHeight="1" thickBot="1">
      <c r="A8" s="13" t="s">
        <v>38</v>
      </c>
      <c r="B8" s="139">
        <v>531</v>
      </c>
      <c r="C8" s="251">
        <v>799</v>
      </c>
      <c r="D8" s="219">
        <v>700</v>
      </c>
      <c r="E8" s="141">
        <v>306</v>
      </c>
      <c r="F8" s="313">
        <f t="shared" si="0"/>
        <v>-56.285714285714285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21" customHeight="1" thickBot="1">
      <c r="A9" s="13" t="s">
        <v>24</v>
      </c>
      <c r="B9" s="139">
        <v>2660</v>
      </c>
      <c r="C9" s="251">
        <v>2720</v>
      </c>
      <c r="D9" s="219">
        <v>2338</v>
      </c>
      <c r="E9" s="141">
        <v>2463</v>
      </c>
      <c r="F9" s="313">
        <f t="shared" si="0"/>
        <v>5.3464499572284012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35.25" customHeight="1" thickBot="1">
      <c r="A10" s="13" t="s">
        <v>31</v>
      </c>
      <c r="B10" s="139">
        <v>1652</v>
      </c>
      <c r="C10" s="251">
        <v>2171</v>
      </c>
      <c r="D10" s="219">
        <v>1639</v>
      </c>
      <c r="E10" s="141">
        <v>1743</v>
      </c>
      <c r="F10" s="313">
        <f t="shared" si="0"/>
        <v>6.3453325198291708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31.5" customHeight="1" thickBot="1">
      <c r="A11" s="13" t="s">
        <v>32</v>
      </c>
      <c r="B11" s="139">
        <v>493</v>
      </c>
      <c r="C11" s="251">
        <v>482</v>
      </c>
      <c r="D11" s="219">
        <v>377</v>
      </c>
      <c r="E11" s="141">
        <v>457</v>
      </c>
      <c r="F11" s="62">
        <f t="shared" si="0"/>
        <v>21.220159151193627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23.25" customHeight="1" thickBot="1">
      <c r="A12" s="13" t="s">
        <v>33</v>
      </c>
      <c r="B12" s="139">
        <v>93</v>
      </c>
      <c r="C12" s="251">
        <v>154</v>
      </c>
      <c r="D12" s="219">
        <v>105</v>
      </c>
      <c r="E12" s="141">
        <v>167</v>
      </c>
      <c r="F12" s="62">
        <f t="shared" si="0"/>
        <v>59.047619047619037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43.5" customHeight="1" thickBot="1">
      <c r="A13" s="13" t="s">
        <v>34</v>
      </c>
      <c r="B13" s="139">
        <v>97</v>
      </c>
      <c r="C13" s="251">
        <v>96</v>
      </c>
      <c r="D13" s="219">
        <v>75</v>
      </c>
      <c r="E13" s="141">
        <v>70</v>
      </c>
      <c r="F13" s="62">
        <f t="shared" si="0"/>
        <v>-6.6666666666666714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32.25" customHeight="1" thickBot="1">
      <c r="A14" s="13" t="s">
        <v>2</v>
      </c>
      <c r="B14" s="139">
        <v>72</v>
      </c>
      <c r="C14" s="251">
        <v>91</v>
      </c>
      <c r="D14" s="219">
        <v>68</v>
      </c>
      <c r="E14" s="141">
        <v>54</v>
      </c>
      <c r="F14" s="62">
        <f t="shared" si="0"/>
        <v>-20.588235294117652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ht="23.25" customHeight="1"/>
    <row r="17" spans="1:8" ht="18.75" customHeight="1">
      <c r="A17" s="444">
        <v>3</v>
      </c>
      <c r="B17" s="444"/>
      <c r="C17" s="444"/>
      <c r="D17" s="444"/>
      <c r="E17" s="444"/>
      <c r="F17" s="444"/>
      <c r="G17" s="444"/>
      <c r="H17" s="444"/>
    </row>
    <row r="20" spans="1:8">
      <c r="D20" s="305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7:H17"/>
    <mergeCell ref="E3:E4"/>
    <mergeCell ref="A3:A4"/>
    <mergeCell ref="D3:D4"/>
    <mergeCell ref="B3:B4"/>
    <mergeCell ref="F3:F4"/>
    <mergeCell ref="C3:C4"/>
  </mergeCells>
  <phoneticPr fontId="0" type="noConversion"/>
  <pageMargins left="0.70866141732283472" right="0.70866141732283472" top="0.43307086614173229" bottom="0.74803149606299213" header="0.31496062992125984" footer="0.31496062992125984"/>
  <pageSetup paperSize="9" scale="90" orientation="portrait" r:id="rId1"/>
  <colBreaks count="1" manualBreakCount="1">
    <brk id="8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6">
    <tabColor rgb="FF7030A0"/>
  </sheetPr>
  <dimension ref="A1:P22"/>
  <sheetViews>
    <sheetView view="pageBreakPreview" zoomScaleSheetLayoutView="100" workbookViewId="0">
      <selection activeCell="I5" sqref="I5"/>
    </sheetView>
  </sheetViews>
  <sheetFormatPr defaultRowHeight="15"/>
  <cols>
    <col min="1" max="1" width="22.42578125" customWidth="1"/>
    <col min="2" max="3" width="7.42578125" customWidth="1"/>
    <col min="4" max="4" width="8.7109375" customWidth="1"/>
    <col min="5" max="5" width="7.85546875" customWidth="1"/>
    <col min="6" max="6" width="10.28515625" customWidth="1"/>
  </cols>
  <sheetData>
    <row r="1" spans="1:16" ht="15.75">
      <c r="A1" s="5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>
      <c r="A2" s="9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.75" thickBot="1">
      <c r="A3" s="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5" customHeight="1">
      <c r="A4" s="452" t="s">
        <v>1</v>
      </c>
      <c r="B4" s="456">
        <v>2019</v>
      </c>
      <c r="C4" s="456">
        <v>2020</v>
      </c>
      <c r="D4" s="454" t="s">
        <v>140</v>
      </c>
      <c r="E4" s="446" t="s">
        <v>143</v>
      </c>
      <c r="F4" s="458" t="s">
        <v>141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15.75" customHeight="1" thickBot="1">
      <c r="A5" s="453"/>
      <c r="B5" s="457"/>
      <c r="C5" s="457"/>
      <c r="D5" s="455"/>
      <c r="E5" s="447"/>
      <c r="F5" s="459"/>
      <c r="G5" s="38"/>
      <c r="H5" s="38"/>
      <c r="I5" s="66"/>
      <c r="J5" s="38"/>
      <c r="K5" s="38"/>
      <c r="L5" s="38"/>
      <c r="M5" s="38"/>
      <c r="N5" s="38"/>
      <c r="O5" s="38"/>
      <c r="P5" s="38"/>
    </row>
    <row r="6" spans="1:16" ht="31.5" customHeight="1" thickBot="1">
      <c r="A6" s="7" t="s">
        <v>28</v>
      </c>
      <c r="B6" s="139">
        <v>3124</v>
      </c>
      <c r="C6" s="251">
        <v>3180</v>
      </c>
      <c r="D6" s="219">
        <v>2633</v>
      </c>
      <c r="E6" s="141">
        <v>2699</v>
      </c>
      <c r="F6" s="313">
        <f>(E6*100)/D6-100</f>
        <v>2.5066464109380888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26.25" customHeight="1" thickBot="1">
      <c r="A7" s="7" t="s">
        <v>29</v>
      </c>
      <c r="B7" s="139">
        <v>46</v>
      </c>
      <c r="C7" s="251">
        <v>38</v>
      </c>
      <c r="D7" s="219">
        <v>33</v>
      </c>
      <c r="E7" s="141">
        <v>65</v>
      </c>
      <c r="F7" s="62">
        <f>(E7*100)/D7-100</f>
        <v>96.969696969696969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32.25" customHeight="1" thickBot="1">
      <c r="A8" s="7" t="s">
        <v>30</v>
      </c>
      <c r="B8" s="139">
        <v>46</v>
      </c>
      <c r="C8" s="251">
        <v>34</v>
      </c>
      <c r="D8" s="219">
        <v>26</v>
      </c>
      <c r="E8" s="141">
        <v>37</v>
      </c>
      <c r="F8" s="62">
        <f>(E8*100)/D8-100</f>
        <v>42.307692307692321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20.25" customHeight="1" thickBot="1">
      <c r="A9" s="7" t="s">
        <v>38</v>
      </c>
      <c r="B9" s="139">
        <v>126</v>
      </c>
      <c r="C9" s="251">
        <v>144</v>
      </c>
      <c r="D9" s="219">
        <v>118</v>
      </c>
      <c r="E9" s="141">
        <v>96</v>
      </c>
      <c r="F9" s="314">
        <f t="shared" ref="F9:F15" si="0">(E9*100)/D9-100</f>
        <v>-18.644067796610173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22.5" customHeight="1" thickBot="1">
      <c r="A10" s="7" t="s">
        <v>24</v>
      </c>
      <c r="B10" s="139">
        <v>815</v>
      </c>
      <c r="C10" s="251">
        <v>832</v>
      </c>
      <c r="D10" s="219">
        <v>700</v>
      </c>
      <c r="E10" s="141">
        <v>706</v>
      </c>
      <c r="F10" s="314">
        <f t="shared" si="0"/>
        <v>0.8571428571428612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30" customHeight="1" thickBot="1">
      <c r="A11" s="7" t="s">
        <v>31</v>
      </c>
      <c r="B11" s="139">
        <v>560</v>
      </c>
      <c r="C11" s="251">
        <v>596</v>
      </c>
      <c r="D11" s="219">
        <v>468</v>
      </c>
      <c r="E11" s="141">
        <v>589</v>
      </c>
      <c r="F11" s="314">
        <f t="shared" si="0"/>
        <v>25.854700854700852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33.75" customHeight="1" thickBot="1">
      <c r="A12" s="7" t="s">
        <v>32</v>
      </c>
      <c r="B12" s="139">
        <v>333</v>
      </c>
      <c r="C12" s="251">
        <v>372</v>
      </c>
      <c r="D12" s="219">
        <v>301</v>
      </c>
      <c r="E12" s="141">
        <v>313</v>
      </c>
      <c r="F12" s="314">
        <f t="shared" si="0"/>
        <v>3.9867109634551525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21" customHeight="1" thickBot="1">
      <c r="A13" s="7" t="s">
        <v>33</v>
      </c>
      <c r="B13" s="139">
        <v>54</v>
      </c>
      <c r="C13" s="251">
        <v>64</v>
      </c>
      <c r="D13" s="219">
        <v>52</v>
      </c>
      <c r="E13" s="141">
        <v>45</v>
      </c>
      <c r="F13" s="313">
        <f t="shared" si="0"/>
        <v>-13.461538461538467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45" customHeight="1" thickBot="1">
      <c r="A14" s="7" t="s">
        <v>34</v>
      </c>
      <c r="B14" s="139">
        <v>31</v>
      </c>
      <c r="C14" s="251">
        <v>21</v>
      </c>
      <c r="D14" s="219">
        <v>19</v>
      </c>
      <c r="E14" s="141">
        <v>17</v>
      </c>
      <c r="F14" s="62">
        <f t="shared" si="0"/>
        <v>-10.526315789473685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 ht="28.5" customHeight="1" thickBot="1">
      <c r="A15" s="7" t="s">
        <v>2</v>
      </c>
      <c r="B15" s="139">
        <v>24</v>
      </c>
      <c r="C15" s="251">
        <v>20</v>
      </c>
      <c r="D15" s="219">
        <v>16</v>
      </c>
      <c r="E15" s="141">
        <v>12</v>
      </c>
      <c r="F15" s="313">
        <f t="shared" si="0"/>
        <v>-25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>
      <c r="F16" s="20"/>
    </row>
    <row r="17" spans="1:8">
      <c r="F17" s="20"/>
    </row>
    <row r="19" spans="1:8">
      <c r="A19" s="444">
        <v>4</v>
      </c>
      <c r="B19" s="444"/>
      <c r="C19" s="444"/>
      <c r="D19" s="444"/>
      <c r="E19" s="444"/>
      <c r="F19" s="444"/>
      <c r="G19" s="444"/>
      <c r="H19" s="444"/>
    </row>
    <row r="22" spans="1:8">
      <c r="G22" s="305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9:H19"/>
    <mergeCell ref="E4:E5"/>
    <mergeCell ref="A4:A5"/>
    <mergeCell ref="D4:D5"/>
    <mergeCell ref="B4:B5"/>
    <mergeCell ref="F4:F5"/>
    <mergeCell ref="C4:C5"/>
  </mergeCells>
  <phoneticPr fontId="0" type="noConversion"/>
  <pageMargins left="0.70866141732283472" right="0.70866141732283472" top="0.43307086614173229" bottom="0.74803149606299213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7">
    <tabColor rgb="FF7030A0"/>
  </sheetPr>
  <dimension ref="A1:P20"/>
  <sheetViews>
    <sheetView view="pageBreakPreview" zoomScaleSheetLayoutView="100" workbookViewId="0">
      <selection activeCell="G3" sqref="G3"/>
    </sheetView>
  </sheetViews>
  <sheetFormatPr defaultRowHeight="15"/>
  <cols>
    <col min="1" max="1" width="23.7109375" customWidth="1"/>
    <col min="2" max="3" width="9.42578125" customWidth="1"/>
    <col min="4" max="4" width="9.5703125" customWidth="1"/>
    <col min="5" max="5" width="8.85546875" customWidth="1"/>
    <col min="6" max="6" width="7.5703125" customWidth="1"/>
  </cols>
  <sheetData>
    <row r="1" spans="1:16" ht="15.75">
      <c r="A1" s="5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.75" thickBot="1">
      <c r="A2" s="10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" customHeight="1">
      <c r="A3" s="470" t="s">
        <v>1</v>
      </c>
      <c r="B3" s="456">
        <v>2019</v>
      </c>
      <c r="C3" s="456">
        <v>2020</v>
      </c>
      <c r="D3" s="454" t="s">
        <v>140</v>
      </c>
      <c r="E3" s="446" t="s">
        <v>143</v>
      </c>
      <c r="F3" s="458" t="s">
        <v>141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5.75" customHeight="1" thickBot="1">
      <c r="A4" s="471"/>
      <c r="B4" s="457"/>
      <c r="C4" s="457"/>
      <c r="D4" s="455"/>
      <c r="E4" s="447"/>
      <c r="F4" s="459"/>
      <c r="G4" s="38"/>
      <c r="H4" s="38"/>
      <c r="I4" s="66"/>
      <c r="J4" s="38"/>
      <c r="K4" s="38"/>
      <c r="L4" s="38"/>
      <c r="M4" s="38"/>
      <c r="N4" s="38"/>
      <c r="O4" s="38"/>
      <c r="P4" s="38"/>
    </row>
    <row r="5" spans="1:16" ht="30" customHeight="1" thickBot="1">
      <c r="A5" s="7" t="s">
        <v>28</v>
      </c>
      <c r="B5" s="139">
        <v>25913</v>
      </c>
      <c r="C5" s="251">
        <v>26067</v>
      </c>
      <c r="D5" s="219">
        <v>23202</v>
      </c>
      <c r="E5" s="141">
        <v>23584</v>
      </c>
      <c r="F5" s="313">
        <f>(E5*100)/D5-100</f>
        <v>1.6464097922592913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1.75" customHeight="1" thickBot="1">
      <c r="A6" s="7" t="s">
        <v>29</v>
      </c>
      <c r="B6" s="139">
        <v>1615</v>
      </c>
      <c r="C6" s="251">
        <v>1708</v>
      </c>
      <c r="D6" s="219">
        <v>1384</v>
      </c>
      <c r="E6" s="141">
        <v>1422</v>
      </c>
      <c r="F6" s="62">
        <f t="shared" ref="F6:F14" si="0">(E6*100)/D6-100</f>
        <v>2.7456647398843899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35.25" customHeight="1" thickBot="1">
      <c r="A7" s="7" t="s">
        <v>30</v>
      </c>
      <c r="B7" s="139">
        <v>1574</v>
      </c>
      <c r="C7" s="251">
        <v>1611</v>
      </c>
      <c r="D7" s="219">
        <v>1291</v>
      </c>
      <c r="E7" s="141">
        <v>1333</v>
      </c>
      <c r="F7" s="62">
        <f t="shared" si="0"/>
        <v>3.2532920216886083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21.75" customHeight="1" thickBot="1">
      <c r="A8" s="7" t="s">
        <v>38</v>
      </c>
      <c r="B8" s="139">
        <v>3971</v>
      </c>
      <c r="C8" s="251">
        <v>3496</v>
      </c>
      <c r="D8" s="219">
        <v>3108</v>
      </c>
      <c r="E8" s="141">
        <v>2929</v>
      </c>
      <c r="F8" s="62">
        <f t="shared" si="0"/>
        <v>-5.7593307593307657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25.5" customHeight="1" thickBot="1">
      <c r="A9" s="7" t="s">
        <v>24</v>
      </c>
      <c r="B9" s="139">
        <v>4986</v>
      </c>
      <c r="C9" s="251">
        <v>5474</v>
      </c>
      <c r="D9" s="219">
        <v>4647</v>
      </c>
      <c r="E9" s="141">
        <v>4781</v>
      </c>
      <c r="F9" s="313">
        <f>(E9*100)/D9-100</f>
        <v>2.883580804820312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32.25" customHeight="1" thickBot="1">
      <c r="A10" s="7" t="s">
        <v>31</v>
      </c>
      <c r="B10" s="139">
        <v>3854</v>
      </c>
      <c r="C10" s="251">
        <v>5159</v>
      </c>
      <c r="D10" s="219">
        <v>3983</v>
      </c>
      <c r="E10" s="141">
        <v>4044</v>
      </c>
      <c r="F10" s="313">
        <f t="shared" si="0"/>
        <v>1.5315089128797439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30.75" customHeight="1" thickBot="1">
      <c r="A11" s="7" t="s">
        <v>32</v>
      </c>
      <c r="B11" s="139">
        <v>1600</v>
      </c>
      <c r="C11" s="251">
        <v>1671</v>
      </c>
      <c r="D11" s="219">
        <v>1406</v>
      </c>
      <c r="E11" s="141">
        <v>1327</v>
      </c>
      <c r="F11" s="62">
        <f t="shared" si="0"/>
        <v>-5.6187766714082557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24.75" customHeight="1" thickBot="1">
      <c r="A12" s="7" t="s">
        <v>33</v>
      </c>
      <c r="B12" s="139">
        <v>790</v>
      </c>
      <c r="C12" s="251">
        <v>1191</v>
      </c>
      <c r="D12" s="219">
        <v>911</v>
      </c>
      <c r="E12" s="141">
        <v>885</v>
      </c>
      <c r="F12" s="313">
        <f t="shared" si="0"/>
        <v>-2.8540065861690493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46.5" customHeight="1" thickBot="1">
      <c r="A13" s="7" t="s">
        <v>41</v>
      </c>
      <c r="B13" s="139">
        <v>74</v>
      </c>
      <c r="C13" s="251">
        <v>78</v>
      </c>
      <c r="D13" s="219">
        <v>57</v>
      </c>
      <c r="E13" s="141">
        <v>77</v>
      </c>
      <c r="F13" s="62">
        <f t="shared" si="0"/>
        <v>35.087719298245617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33" customHeight="1" thickBot="1">
      <c r="A14" s="7" t="s">
        <v>2</v>
      </c>
      <c r="B14" s="139">
        <v>69</v>
      </c>
      <c r="C14" s="251">
        <v>69</v>
      </c>
      <c r="D14" s="219">
        <v>48</v>
      </c>
      <c r="E14" s="141">
        <v>70</v>
      </c>
      <c r="F14" s="62">
        <f t="shared" si="0"/>
        <v>45.833333333333343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>
      <c r="A15" s="38"/>
      <c r="B15" s="38"/>
      <c r="C15" s="38"/>
      <c r="D15" s="38"/>
      <c r="E15" s="38"/>
      <c r="F15" s="44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9" spans="1:8" s="99" customFormat="1">
      <c r="A19" s="444">
        <v>5</v>
      </c>
      <c r="B19" s="444"/>
      <c r="C19" s="444"/>
      <c r="D19" s="444"/>
      <c r="E19" s="444"/>
      <c r="F19" s="444"/>
      <c r="G19" s="444"/>
      <c r="H19" s="444"/>
    </row>
    <row r="20" spans="1:8">
      <c r="G20" s="305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7">
    <mergeCell ref="A19:H19"/>
    <mergeCell ref="E3:E4"/>
    <mergeCell ref="A3:A4"/>
    <mergeCell ref="D3:D4"/>
    <mergeCell ref="B3:B4"/>
    <mergeCell ref="F3:F4"/>
    <mergeCell ref="C3:C4"/>
  </mergeCells>
  <phoneticPr fontId="0" type="noConversion"/>
  <pageMargins left="0.70866141732283472" right="0.70866141732283472" top="0.43307086614173229" bottom="0.74803149606299213" header="0.31496062992125984" footer="0.31496062992125984"/>
  <pageSetup paperSize="9" scale="90" orientation="portrait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P18"/>
  <sheetViews>
    <sheetView showWhiteSpace="0" view="pageBreakPreview" zoomScaleSheetLayoutView="100" workbookViewId="0">
      <selection activeCell="A18" sqref="A18:H18"/>
    </sheetView>
  </sheetViews>
  <sheetFormatPr defaultRowHeight="15"/>
  <cols>
    <col min="1" max="1" width="24.7109375" customWidth="1"/>
    <col min="5" max="5" width="8.28515625" customWidth="1"/>
  </cols>
  <sheetData>
    <row r="1" spans="1:16" ht="15.75">
      <c r="A1" s="92" t="s">
        <v>90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9.75" customHeight="1" thickBot="1">
      <c r="A2" s="93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31.5" customHeight="1" thickBot="1">
      <c r="A3" s="14" t="s">
        <v>1</v>
      </c>
      <c r="B3" s="73">
        <v>2019</v>
      </c>
      <c r="C3" s="73">
        <v>2020</v>
      </c>
      <c r="D3" s="206" t="s">
        <v>140</v>
      </c>
      <c r="E3" s="37" t="s">
        <v>144</v>
      </c>
      <c r="F3" s="241" t="s">
        <v>141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55.5" customHeight="1" thickBot="1">
      <c r="A4" s="11" t="s">
        <v>42</v>
      </c>
      <c r="B4" s="139">
        <v>369</v>
      </c>
      <c r="C4" s="252">
        <v>409</v>
      </c>
      <c r="D4" s="272">
        <v>337</v>
      </c>
      <c r="E4" s="306">
        <v>260</v>
      </c>
      <c r="F4" s="313">
        <f>(E4*100)/D4-100</f>
        <v>-22.848664688427306</v>
      </c>
      <c r="G4" s="97"/>
      <c r="I4" s="66"/>
      <c r="J4" s="66" t="s">
        <v>167</v>
      </c>
      <c r="K4" s="38"/>
      <c r="L4" s="38"/>
      <c r="M4" s="38"/>
      <c r="N4" s="38"/>
    </row>
    <row r="5" spans="1:16" ht="45" customHeight="1" thickBot="1">
      <c r="A5" s="11" t="s">
        <v>89</v>
      </c>
      <c r="B5" s="142">
        <v>277</v>
      </c>
      <c r="C5" s="253">
        <v>268</v>
      </c>
      <c r="D5" s="240">
        <v>188</v>
      </c>
      <c r="E5" s="190">
        <v>189</v>
      </c>
      <c r="F5" s="313">
        <f>(E5*100)/D5-100</f>
        <v>0.53191489361702793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5.5" customHeight="1" thickBot="1">
      <c r="A6" s="7" t="s">
        <v>23</v>
      </c>
      <c r="B6" s="139">
        <v>6908</v>
      </c>
      <c r="C6" s="251">
        <v>7513</v>
      </c>
      <c r="D6" s="219">
        <v>6416</v>
      </c>
      <c r="E6" s="141">
        <v>6571</v>
      </c>
      <c r="F6" s="313">
        <f>(E6*100)/D6-100</f>
        <v>2.4158354114713205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22.5" customHeight="1" thickBot="1">
      <c r="A7" s="7" t="s">
        <v>37</v>
      </c>
      <c r="B7" s="139">
        <v>519</v>
      </c>
      <c r="C7" s="251">
        <v>586</v>
      </c>
      <c r="D7" s="219">
        <v>516</v>
      </c>
      <c r="E7" s="141">
        <v>532</v>
      </c>
      <c r="F7" s="313">
        <f t="shared" ref="F7:F14" si="0">(E7*100)/D7-100</f>
        <v>3.1007751937984551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30.75" customHeight="1" thickBot="1">
      <c r="A8" s="11" t="s">
        <v>24</v>
      </c>
      <c r="B8" s="139">
        <v>1381</v>
      </c>
      <c r="C8" s="251">
        <v>1550</v>
      </c>
      <c r="D8" s="219">
        <v>1367</v>
      </c>
      <c r="E8" s="141">
        <v>1392</v>
      </c>
      <c r="F8" s="313">
        <f t="shared" si="0"/>
        <v>1.8288222384784234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46.5" customHeight="1" thickBot="1">
      <c r="A9" s="11" t="s">
        <v>43</v>
      </c>
      <c r="B9" s="139">
        <v>1321</v>
      </c>
      <c r="C9" s="251">
        <v>1633</v>
      </c>
      <c r="D9" s="219">
        <v>1315</v>
      </c>
      <c r="E9" s="141">
        <v>1304</v>
      </c>
      <c r="F9" s="313">
        <f t="shared" si="0"/>
        <v>-0.83650190114067868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43.5" thickBot="1">
      <c r="A10" s="11" t="s">
        <v>44</v>
      </c>
      <c r="B10" s="139">
        <v>327</v>
      </c>
      <c r="C10" s="251">
        <v>354</v>
      </c>
      <c r="D10" s="219">
        <v>330</v>
      </c>
      <c r="E10" s="141">
        <v>338</v>
      </c>
      <c r="F10" s="313">
        <f t="shared" si="0"/>
        <v>2.4242424242424221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20.25" customHeight="1" thickBot="1">
      <c r="A11" s="7" t="s">
        <v>33</v>
      </c>
      <c r="B11" s="139">
        <v>501</v>
      </c>
      <c r="C11" s="251">
        <v>539</v>
      </c>
      <c r="D11" s="219">
        <v>400</v>
      </c>
      <c r="E11" s="141">
        <v>450</v>
      </c>
      <c r="F11" s="313">
        <f t="shared" si="0"/>
        <v>12.5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20.25" customHeight="1" thickBot="1">
      <c r="A12" s="7" t="s">
        <v>45</v>
      </c>
      <c r="B12" s="139">
        <v>768</v>
      </c>
      <c r="C12" s="251">
        <v>758</v>
      </c>
      <c r="D12" s="219">
        <v>673</v>
      </c>
      <c r="E12" s="141">
        <v>730</v>
      </c>
      <c r="F12" s="313">
        <f t="shared" si="0"/>
        <v>8.4695393759286759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36" customHeight="1" thickBot="1">
      <c r="A13" s="41" t="s">
        <v>34</v>
      </c>
      <c r="B13" s="139">
        <v>46</v>
      </c>
      <c r="C13" s="251">
        <v>49</v>
      </c>
      <c r="D13" s="219">
        <v>36</v>
      </c>
      <c r="E13" s="141">
        <v>30</v>
      </c>
      <c r="F13" s="313">
        <f t="shared" si="0"/>
        <v>-16.666666666666671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30" customHeight="1" thickBot="1">
      <c r="A14" s="11" t="s">
        <v>2</v>
      </c>
      <c r="B14" s="139">
        <v>41</v>
      </c>
      <c r="C14" s="251">
        <v>47</v>
      </c>
      <c r="D14" s="219">
        <v>34</v>
      </c>
      <c r="E14" s="141">
        <v>30</v>
      </c>
      <c r="F14" s="313">
        <f t="shared" si="0"/>
        <v>-11.764705882352942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 ht="7.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ht="9" customHeight="1">
      <c r="A16" s="444"/>
      <c r="B16" s="444"/>
      <c r="C16" s="444"/>
      <c r="D16" s="444"/>
      <c r="E16" s="444"/>
      <c r="F16" s="444"/>
      <c r="G16" s="444"/>
      <c r="H16" s="444"/>
    </row>
    <row r="18" spans="1:8">
      <c r="A18" s="444">
        <v>6</v>
      </c>
      <c r="B18" s="444"/>
      <c r="C18" s="444"/>
      <c r="D18" s="444"/>
      <c r="E18" s="444"/>
      <c r="F18" s="444"/>
      <c r="G18" s="444"/>
      <c r="H18" s="444"/>
    </row>
  </sheetData>
  <mergeCells count="2">
    <mergeCell ref="A16:H16"/>
    <mergeCell ref="A18:H18"/>
  </mergeCells>
  <pageMargins left="0.70866141732283461" right="0.70866141732283461" top="0.43307086614173229" bottom="0.74803149606299213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view="pageBreakPreview" zoomScaleNormal="100" zoomScaleSheetLayoutView="100" workbookViewId="0">
      <selection activeCell="J11" sqref="J11"/>
    </sheetView>
  </sheetViews>
  <sheetFormatPr defaultRowHeight="15"/>
  <cols>
    <col min="1" max="1" width="15.28515625" customWidth="1"/>
    <col min="2" max="2" width="13.28515625" customWidth="1"/>
    <col min="3" max="6" width="10.7109375" customWidth="1"/>
    <col min="9" max="9" width="5.140625" customWidth="1"/>
  </cols>
  <sheetData>
    <row r="1" spans="1:10" ht="34.5" customHeight="1" thickBot="1">
      <c r="A1" s="473" t="s">
        <v>179</v>
      </c>
      <c r="B1" s="473"/>
      <c r="C1" s="473"/>
      <c r="D1" s="473"/>
      <c r="E1" s="473"/>
      <c r="F1" s="473"/>
    </row>
    <row r="2" spans="1:10" ht="29.25" thickBot="1">
      <c r="A2" s="474" t="s">
        <v>1</v>
      </c>
      <c r="B2" s="475"/>
      <c r="C2" s="399" t="s">
        <v>180</v>
      </c>
      <c r="D2" s="393" t="s">
        <v>181</v>
      </c>
      <c r="E2" s="402" t="s">
        <v>196</v>
      </c>
      <c r="F2" s="394" t="s">
        <v>151</v>
      </c>
    </row>
    <row r="3" spans="1:10" ht="16.5" customHeight="1" thickBot="1">
      <c r="A3" s="476" t="s">
        <v>36</v>
      </c>
      <c r="B3" s="476"/>
      <c r="C3" s="400">
        <v>850</v>
      </c>
      <c r="D3" s="395">
        <v>923</v>
      </c>
      <c r="E3" s="403">
        <v>1045</v>
      </c>
      <c r="F3" s="396">
        <f>(E3*100)/C3-100</f>
        <v>22.941176470588232</v>
      </c>
    </row>
    <row r="4" spans="1:10" ht="18" customHeight="1" thickBot="1">
      <c r="A4" s="472" t="s">
        <v>182</v>
      </c>
      <c r="B4" s="472"/>
      <c r="C4" s="401">
        <v>133</v>
      </c>
      <c r="D4" s="395">
        <v>141</v>
      </c>
      <c r="E4" s="403">
        <v>227</v>
      </c>
      <c r="F4" s="396">
        <f t="shared" ref="F4:F17" si="0">(E4*100)/C4-100</f>
        <v>70.676691729323295</v>
      </c>
    </row>
    <row r="5" spans="1:10" ht="17.25" customHeight="1" thickBot="1">
      <c r="A5" s="472" t="s">
        <v>183</v>
      </c>
      <c r="B5" s="476"/>
      <c r="C5" s="401">
        <v>59</v>
      </c>
      <c r="D5" s="397">
        <v>68</v>
      </c>
      <c r="E5" s="404">
        <v>80</v>
      </c>
      <c r="F5" s="396">
        <f t="shared" si="0"/>
        <v>35.593220338983059</v>
      </c>
    </row>
    <row r="6" spans="1:10" ht="17.25" customHeight="1" thickBot="1">
      <c r="A6" s="472" t="s">
        <v>184</v>
      </c>
      <c r="B6" s="472"/>
      <c r="C6" s="401">
        <v>55</v>
      </c>
      <c r="D6" s="397">
        <v>57</v>
      </c>
      <c r="E6" s="404">
        <v>49</v>
      </c>
      <c r="F6" s="396">
        <f t="shared" si="0"/>
        <v>-10.909090909090907</v>
      </c>
      <c r="H6" s="405"/>
      <c r="I6" s="405"/>
      <c r="J6" s="405" t="s">
        <v>202</v>
      </c>
    </row>
    <row r="7" spans="1:10" ht="17.25" customHeight="1" thickBot="1">
      <c r="A7" s="472" t="s">
        <v>185</v>
      </c>
      <c r="B7" s="472"/>
      <c r="C7" s="401">
        <v>284</v>
      </c>
      <c r="D7" s="397">
        <v>297</v>
      </c>
      <c r="E7" s="404">
        <v>398</v>
      </c>
      <c r="F7" s="396">
        <f t="shared" si="0"/>
        <v>40.140845070422529</v>
      </c>
      <c r="J7" s="405"/>
    </row>
    <row r="8" spans="1:10" ht="18.75" customHeight="1" thickBot="1">
      <c r="A8" s="472" t="s">
        <v>186</v>
      </c>
      <c r="B8" s="472"/>
      <c r="C8" s="401">
        <v>26</v>
      </c>
      <c r="D8" s="397">
        <v>40</v>
      </c>
      <c r="E8" s="404">
        <v>37</v>
      </c>
      <c r="F8" s="396">
        <f t="shared" si="0"/>
        <v>42.307692307692321</v>
      </c>
      <c r="J8" s="405"/>
    </row>
    <row r="9" spans="1:10" ht="16.5" customHeight="1" thickBot="1">
      <c r="A9" s="472" t="s">
        <v>187</v>
      </c>
      <c r="B9" s="472"/>
      <c r="C9" s="401">
        <v>126</v>
      </c>
      <c r="D9" s="397">
        <v>137</v>
      </c>
      <c r="E9" s="404">
        <v>83</v>
      </c>
      <c r="F9" s="396">
        <f t="shared" si="0"/>
        <v>-34.126984126984127</v>
      </c>
    </row>
    <row r="10" spans="1:10" ht="16.5" customHeight="1" thickBot="1">
      <c r="A10" s="472" t="s">
        <v>188</v>
      </c>
      <c r="B10" s="472"/>
      <c r="C10" s="401">
        <v>25</v>
      </c>
      <c r="D10" s="397">
        <v>25</v>
      </c>
      <c r="E10" s="404">
        <v>6</v>
      </c>
      <c r="F10" s="396">
        <f t="shared" si="0"/>
        <v>-76</v>
      </c>
    </row>
    <row r="11" spans="1:10" ht="17.25" customHeight="1" thickBot="1">
      <c r="A11" s="472" t="s">
        <v>189</v>
      </c>
      <c r="B11" s="472"/>
      <c r="C11" s="401">
        <v>2</v>
      </c>
      <c r="D11" s="397">
        <v>2</v>
      </c>
      <c r="E11" s="404">
        <v>46</v>
      </c>
      <c r="F11" s="396">
        <f t="shared" si="0"/>
        <v>2200</v>
      </c>
    </row>
    <row r="12" spans="1:10" ht="16.5" customHeight="1" thickBot="1">
      <c r="A12" s="472" t="s">
        <v>190</v>
      </c>
      <c r="B12" s="472"/>
      <c r="C12" s="401">
        <v>48</v>
      </c>
      <c r="D12" s="397">
        <v>64</v>
      </c>
      <c r="E12" s="404">
        <v>71</v>
      </c>
      <c r="F12" s="396">
        <f t="shared" si="0"/>
        <v>47.916666666666657</v>
      </c>
    </row>
    <row r="13" spans="1:10" ht="33" customHeight="1" thickBot="1">
      <c r="A13" s="472" t="s">
        <v>191</v>
      </c>
      <c r="B13" s="472"/>
      <c r="C13" s="401">
        <v>92</v>
      </c>
      <c r="D13" s="397">
        <v>92</v>
      </c>
      <c r="E13" s="404">
        <v>48</v>
      </c>
      <c r="F13" s="396">
        <f t="shared" si="0"/>
        <v>-47.826086956521742</v>
      </c>
    </row>
    <row r="14" spans="1:10" ht="31.5" customHeight="1" thickBot="1">
      <c r="A14" s="472" t="s">
        <v>192</v>
      </c>
      <c r="B14" s="472"/>
      <c r="C14" s="401">
        <v>40</v>
      </c>
      <c r="D14" s="397">
        <v>51</v>
      </c>
      <c r="E14" s="404">
        <v>41</v>
      </c>
      <c r="F14" s="396">
        <f t="shared" si="0"/>
        <v>2.5</v>
      </c>
    </row>
    <row r="15" spans="1:10" ht="29.25" customHeight="1" thickBot="1">
      <c r="A15" s="472" t="s">
        <v>193</v>
      </c>
      <c r="B15" s="472"/>
      <c r="C15" s="401">
        <v>337</v>
      </c>
      <c r="D15" s="397">
        <v>349</v>
      </c>
      <c r="E15" s="404">
        <v>383</v>
      </c>
      <c r="F15" s="396">
        <f t="shared" si="0"/>
        <v>13.649851632047472</v>
      </c>
    </row>
    <row r="16" spans="1:10" ht="18" customHeight="1" thickBot="1">
      <c r="A16" s="472" t="s">
        <v>194</v>
      </c>
      <c r="B16" s="472"/>
      <c r="C16" s="401">
        <v>174</v>
      </c>
      <c r="D16" s="397">
        <v>199</v>
      </c>
      <c r="E16" s="404">
        <v>311</v>
      </c>
      <c r="F16" s="396">
        <f t="shared" si="0"/>
        <v>78.735632183908052</v>
      </c>
    </row>
    <row r="17" spans="1:8" ht="15.75" customHeight="1" thickBot="1">
      <c r="A17" s="472" t="s">
        <v>195</v>
      </c>
      <c r="B17" s="472"/>
      <c r="C17" s="401">
        <v>299</v>
      </c>
      <c r="D17" s="397">
        <v>324</v>
      </c>
      <c r="E17" s="404">
        <v>310</v>
      </c>
      <c r="F17" s="396">
        <f t="shared" si="0"/>
        <v>3.6789297658862807</v>
      </c>
    </row>
    <row r="18" spans="1:8" ht="15.75">
      <c r="C18" s="398"/>
    </row>
    <row r="19" spans="1:8" ht="15.75">
      <c r="C19" s="398"/>
    </row>
    <row r="20" spans="1:8">
      <c r="A20" s="444">
        <v>7</v>
      </c>
      <c r="B20" s="444"/>
      <c r="C20" s="444"/>
      <c r="D20" s="444"/>
      <c r="E20" s="444"/>
      <c r="F20" s="444"/>
      <c r="G20" s="444"/>
      <c r="H20" s="444"/>
    </row>
  </sheetData>
  <mergeCells count="18">
    <mergeCell ref="A6:B6"/>
    <mergeCell ref="A1:F1"/>
    <mergeCell ref="A2:B2"/>
    <mergeCell ref="A3:B3"/>
    <mergeCell ref="A4:B4"/>
    <mergeCell ref="A5:B5"/>
    <mergeCell ref="A20:H20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0866141732283472" right="0.22" top="0.74803149606299213" bottom="0.74803149606299213" header="0.19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P43"/>
  <sheetViews>
    <sheetView view="pageBreakPreview" zoomScaleSheetLayoutView="100" workbookViewId="0">
      <selection sqref="A1:J18"/>
    </sheetView>
  </sheetViews>
  <sheetFormatPr defaultRowHeight="15.75"/>
  <cols>
    <col min="1" max="1" width="27.85546875" style="42" customWidth="1"/>
    <col min="2" max="3" width="10.7109375" customWidth="1"/>
    <col min="4" max="4" width="12.42578125" customWidth="1"/>
    <col min="5" max="5" width="12.140625" customWidth="1"/>
    <col min="6" max="6" width="12.140625" style="68" customWidth="1"/>
    <col min="7" max="7" width="6.42578125" customWidth="1"/>
    <col min="8" max="8" width="0.7109375" customWidth="1"/>
    <col min="9" max="9" width="15.42578125" customWidth="1"/>
  </cols>
  <sheetData>
    <row r="1" spans="1:16" ht="18.75">
      <c r="A1" s="480" t="s">
        <v>53</v>
      </c>
      <c r="B1" s="481"/>
      <c r="C1" s="481"/>
      <c r="D1" s="481"/>
      <c r="E1" s="481"/>
      <c r="F1" s="481"/>
      <c r="G1" s="481"/>
      <c r="H1" s="49"/>
      <c r="I1" s="482"/>
      <c r="J1" s="483"/>
      <c r="K1" s="38"/>
      <c r="L1" s="38"/>
      <c r="M1" s="38"/>
      <c r="N1" s="38"/>
      <c r="O1" s="38"/>
      <c r="P1" s="38"/>
    </row>
    <row r="2" spans="1:16" ht="16.5" thickBot="1">
      <c r="A2" s="56"/>
      <c r="B2" s="38"/>
      <c r="C2" s="38"/>
      <c r="D2" s="38"/>
      <c r="E2" s="38"/>
      <c r="F2" s="66"/>
      <c r="G2" s="38"/>
      <c r="H2" s="484"/>
      <c r="I2" s="484"/>
      <c r="J2" s="38"/>
      <c r="K2" s="38"/>
      <c r="L2" s="38"/>
      <c r="M2" s="38"/>
      <c r="N2" s="38"/>
      <c r="O2" s="38"/>
      <c r="P2" s="38"/>
    </row>
    <row r="3" spans="1:16" ht="15.75" customHeight="1">
      <c r="A3" s="485" t="s">
        <v>1</v>
      </c>
      <c r="B3" s="456">
        <v>2019</v>
      </c>
      <c r="C3" s="456">
        <v>2020</v>
      </c>
      <c r="D3" s="487" t="s">
        <v>139</v>
      </c>
      <c r="E3" s="446" t="s">
        <v>145</v>
      </c>
      <c r="F3" s="458" t="s">
        <v>141</v>
      </c>
      <c r="G3" s="44"/>
      <c r="H3" s="38"/>
      <c r="I3" s="38"/>
      <c r="J3" s="38"/>
      <c r="K3" s="38"/>
      <c r="L3" s="38"/>
      <c r="M3" s="38"/>
      <c r="N3" s="38"/>
      <c r="O3" s="38"/>
      <c r="P3" s="38"/>
    </row>
    <row r="4" spans="1:16" ht="16.5" customHeight="1" thickBot="1">
      <c r="A4" s="486"/>
      <c r="B4" s="457">
        <v>2019</v>
      </c>
      <c r="C4" s="457">
        <v>2019</v>
      </c>
      <c r="D4" s="488"/>
      <c r="E4" s="489"/>
      <c r="F4" s="459"/>
      <c r="G4" s="44"/>
      <c r="H4" s="38"/>
      <c r="I4" s="38"/>
      <c r="J4" s="38"/>
      <c r="K4" s="38"/>
      <c r="L4" s="38"/>
      <c r="M4" s="38"/>
      <c r="N4" s="38"/>
      <c r="O4" s="38"/>
      <c r="P4" s="38"/>
    </row>
    <row r="5" spans="1:16" ht="29.25" customHeight="1" thickBot="1">
      <c r="A5" s="144" t="s">
        <v>54</v>
      </c>
      <c r="B5" s="254">
        <v>15595</v>
      </c>
      <c r="C5" s="257">
        <v>17209</v>
      </c>
      <c r="D5" s="207">
        <v>13220</v>
      </c>
      <c r="E5" s="185">
        <v>12070</v>
      </c>
      <c r="F5" s="62">
        <f>(E5*100)/D5-100</f>
        <v>-8.6989409984871457</v>
      </c>
      <c r="G5" s="160"/>
      <c r="H5" s="65"/>
      <c r="I5" s="66"/>
      <c r="J5" s="38"/>
      <c r="K5" s="38"/>
      <c r="L5" s="38"/>
      <c r="M5" s="38"/>
      <c r="N5" s="38"/>
      <c r="O5" s="38"/>
      <c r="P5" s="38"/>
    </row>
    <row r="6" spans="1:16" s="31" customFormat="1" ht="18" customHeight="1" thickBot="1">
      <c r="A6" s="54" t="s">
        <v>55</v>
      </c>
      <c r="B6" s="255">
        <v>55.3</v>
      </c>
      <c r="C6" s="258">
        <v>50.5</v>
      </c>
      <c r="D6" s="208">
        <v>60.6</v>
      </c>
      <c r="E6" s="189">
        <v>60.2</v>
      </c>
      <c r="F6" s="316">
        <f>E6-D6</f>
        <v>-0.39999999999999858</v>
      </c>
      <c r="G6" s="160"/>
      <c r="H6" s="65"/>
      <c r="I6" s="65"/>
      <c r="J6" s="38"/>
      <c r="K6" s="38"/>
      <c r="L6" s="38"/>
      <c r="M6" s="38"/>
      <c r="N6" s="38"/>
      <c r="O6" s="38"/>
      <c r="P6" s="38"/>
    </row>
    <row r="7" spans="1:16" s="31" customFormat="1" ht="30" customHeight="1" thickBot="1">
      <c r="A7" s="144" t="s">
        <v>116</v>
      </c>
      <c r="B7" s="254">
        <v>455741</v>
      </c>
      <c r="C7" s="254">
        <v>461567</v>
      </c>
      <c r="D7" s="237">
        <v>348087</v>
      </c>
      <c r="E7" s="130">
        <v>340884</v>
      </c>
      <c r="F7" s="138">
        <f>(E7*100)/D7-100</f>
        <v>-2.0693102586422327</v>
      </c>
      <c r="G7" s="160"/>
      <c r="H7" s="161"/>
      <c r="I7" s="167"/>
      <c r="J7" s="38"/>
      <c r="K7" s="38"/>
      <c r="L7" s="38"/>
      <c r="M7" s="38"/>
      <c r="N7" s="38"/>
      <c r="O7" s="38"/>
      <c r="P7" s="38"/>
    </row>
    <row r="8" spans="1:16" s="31" customFormat="1" ht="18" customHeight="1" thickBot="1">
      <c r="A8" s="54" t="s">
        <v>55</v>
      </c>
      <c r="B8" s="255">
        <v>46.8</v>
      </c>
      <c r="C8" s="258">
        <v>46.2</v>
      </c>
      <c r="D8" s="208">
        <v>51</v>
      </c>
      <c r="E8" s="189">
        <v>52.3</v>
      </c>
      <c r="F8" s="316">
        <f>E8-D8</f>
        <v>1.2999999999999972</v>
      </c>
      <c r="G8" s="65"/>
      <c r="H8" s="223"/>
      <c r="I8" s="490"/>
      <c r="J8" s="490"/>
      <c r="K8" s="38"/>
      <c r="L8" s="38"/>
      <c r="M8" s="38"/>
      <c r="N8" s="38"/>
      <c r="O8" s="38"/>
      <c r="P8" s="38"/>
    </row>
    <row r="9" spans="1:16" s="31" customFormat="1" ht="31.5" customHeight="1" thickBot="1">
      <c r="A9" s="144" t="s">
        <v>129</v>
      </c>
      <c r="B9" s="254">
        <v>2024337</v>
      </c>
      <c r="C9" s="254">
        <v>2044221</v>
      </c>
      <c r="D9" s="237">
        <v>1540226</v>
      </c>
      <c r="E9" s="130">
        <v>1521509</v>
      </c>
      <c r="F9" s="138">
        <f>(E9*100)/D9-100</f>
        <v>-1.2152112741896275</v>
      </c>
      <c r="G9" s="160"/>
      <c r="H9" s="162"/>
      <c r="I9" s="490" t="s">
        <v>168</v>
      </c>
      <c r="J9" s="490"/>
      <c r="K9" s="38"/>
      <c r="L9" s="38"/>
      <c r="M9" s="38"/>
      <c r="N9" s="38"/>
      <c r="O9" s="38"/>
      <c r="P9" s="38"/>
    </row>
    <row r="10" spans="1:16" s="31" customFormat="1" ht="18" customHeight="1" thickBot="1">
      <c r="A10" s="54" t="s">
        <v>55</v>
      </c>
      <c r="B10" s="255">
        <v>53.5</v>
      </c>
      <c r="C10" s="258">
        <v>51.7</v>
      </c>
      <c r="D10" s="208">
        <v>55.6</v>
      </c>
      <c r="E10" s="189">
        <v>56</v>
      </c>
      <c r="F10" s="316">
        <f>E10-D10</f>
        <v>0.39999999999999858</v>
      </c>
      <c r="G10" s="65"/>
      <c r="H10" s="65"/>
      <c r="I10" s="127"/>
      <c r="J10" s="38"/>
      <c r="K10" s="38"/>
      <c r="L10" s="38"/>
      <c r="M10" s="38"/>
      <c r="N10" s="38"/>
      <c r="O10" s="38"/>
      <c r="P10" s="38"/>
    </row>
    <row r="11" spans="1:16" s="102" customFormat="1" ht="30.75" customHeight="1" thickBot="1">
      <c r="A11" s="137" t="s">
        <v>104</v>
      </c>
      <c r="B11" s="256">
        <v>508</v>
      </c>
      <c r="C11" s="259">
        <v>820</v>
      </c>
      <c r="D11" s="260">
        <v>567</v>
      </c>
      <c r="E11" s="261">
        <v>551</v>
      </c>
      <c r="F11" s="138">
        <f>(E11*100)/D11-100</f>
        <v>-2.8218694885361515</v>
      </c>
      <c r="G11" s="163"/>
      <c r="H11" s="164"/>
      <c r="I11" s="168"/>
      <c r="J11" s="135"/>
      <c r="K11" s="135"/>
      <c r="L11" s="135"/>
      <c r="M11" s="135"/>
      <c r="N11" s="135"/>
      <c r="O11" s="135"/>
      <c r="P11" s="135"/>
    </row>
    <row r="12" spans="1:16" s="31" customFormat="1" ht="36.75" customHeight="1" thickBot="1">
      <c r="A12" s="373" t="s">
        <v>128</v>
      </c>
      <c r="B12" s="255">
        <f>B11/B5*100</f>
        <v>3.2574543122795769</v>
      </c>
      <c r="C12" s="258">
        <f>(C11/C5)*100</f>
        <v>4.7649485734208845</v>
      </c>
      <c r="D12" s="208">
        <v>4.3</v>
      </c>
      <c r="E12" s="189">
        <v>4.5999999999999996</v>
      </c>
      <c r="F12" s="138">
        <f>E12-D12</f>
        <v>0.29999999999999982</v>
      </c>
      <c r="G12" s="160"/>
      <c r="H12" s="165"/>
      <c r="I12" s="165"/>
      <c r="J12" s="38"/>
      <c r="K12" s="38"/>
      <c r="L12" s="38"/>
      <c r="M12" s="38"/>
      <c r="N12" s="38"/>
      <c r="O12" s="38"/>
      <c r="P12" s="38"/>
    </row>
    <row r="13" spans="1:16" s="102" customFormat="1" ht="39.75" customHeight="1">
      <c r="A13" s="366"/>
      <c r="B13" s="367"/>
      <c r="C13" s="367"/>
      <c r="D13" s="367"/>
      <c r="E13" s="367"/>
      <c r="F13" s="368"/>
      <c r="G13" s="163"/>
      <c r="H13" s="65"/>
      <c r="I13" s="65"/>
      <c r="J13" s="135"/>
      <c r="K13" s="135"/>
      <c r="L13" s="135"/>
      <c r="M13" s="135"/>
      <c r="N13" s="135"/>
      <c r="O13" s="135"/>
      <c r="P13" s="135"/>
    </row>
    <row r="14" spans="1:16" s="31" customFormat="1" ht="38.25" customHeight="1">
      <c r="A14" s="369"/>
      <c r="B14" s="370"/>
      <c r="C14" s="371"/>
      <c r="D14" s="371"/>
      <c r="E14" s="371"/>
      <c r="F14" s="372"/>
      <c r="G14" s="160"/>
      <c r="H14" s="160"/>
      <c r="I14" s="160"/>
      <c r="J14" s="38"/>
      <c r="K14" s="38"/>
      <c r="L14" s="38"/>
      <c r="M14" s="38"/>
      <c r="N14" s="38"/>
      <c r="O14" s="38"/>
      <c r="P14" s="38"/>
    </row>
    <row r="15" spans="1:16" s="102" customFormat="1" ht="38.25" customHeight="1">
      <c r="A15" s="366"/>
      <c r="B15" s="367"/>
      <c r="C15" s="367"/>
      <c r="D15" s="367"/>
      <c r="E15" s="367"/>
      <c r="F15" s="368"/>
      <c r="G15" s="163"/>
      <c r="H15" s="65"/>
      <c r="I15" s="65"/>
      <c r="J15" s="135"/>
      <c r="K15" s="135"/>
      <c r="L15" s="135"/>
      <c r="M15" s="135"/>
      <c r="N15" s="135"/>
      <c r="O15" s="135"/>
      <c r="P15" s="135"/>
    </row>
    <row r="16" spans="1:16" s="31" customFormat="1" ht="38.25" customHeight="1">
      <c r="A16" s="369"/>
      <c r="B16" s="370"/>
      <c r="C16" s="371"/>
      <c r="D16" s="371"/>
      <c r="E16" s="371"/>
      <c r="F16" s="372"/>
      <c r="G16" s="160"/>
      <c r="H16" s="165"/>
      <c r="I16" s="166"/>
      <c r="J16" s="38"/>
      <c r="K16" s="38"/>
      <c r="L16" s="38"/>
      <c r="M16" s="38"/>
      <c r="N16" s="38"/>
      <c r="O16" s="38"/>
      <c r="P16" s="38"/>
    </row>
    <row r="17" spans="1:16" s="31" customFormat="1" ht="30" customHeight="1">
      <c r="A17" s="477">
        <v>8</v>
      </c>
      <c r="B17" s="477"/>
      <c r="C17" s="477"/>
      <c r="D17" s="477"/>
      <c r="E17" s="477"/>
      <c r="F17" s="477"/>
      <c r="G17" s="162"/>
      <c r="H17" s="160"/>
      <c r="I17" s="160"/>
      <c r="J17" s="38"/>
      <c r="K17" s="38"/>
      <c r="L17" s="38"/>
      <c r="M17" s="38"/>
      <c r="N17" s="38"/>
      <c r="O17" s="38"/>
      <c r="P17" s="38"/>
    </row>
    <row r="18" spans="1:16" ht="29.25" customHeight="1" thickBot="1">
      <c r="A18" s="57"/>
      <c r="B18" s="18"/>
      <c r="C18" s="18"/>
      <c r="D18" s="18"/>
      <c r="E18" s="18"/>
      <c r="F18" s="67"/>
      <c r="G18" s="22"/>
      <c r="H18" s="38"/>
      <c r="I18" s="38"/>
    </row>
    <row r="19" spans="1:16" s="238" customFormat="1" ht="30" customHeight="1" thickBot="1">
      <c r="A19" s="196" t="s">
        <v>1</v>
      </c>
      <c r="B19" s="243">
        <v>2019</v>
      </c>
      <c r="C19" s="243">
        <v>2020</v>
      </c>
      <c r="D19" s="244" t="s">
        <v>139</v>
      </c>
      <c r="E19" s="246" t="s">
        <v>145</v>
      </c>
      <c r="F19" s="239" t="s">
        <v>141</v>
      </c>
      <c r="H19" s="98"/>
      <c r="I19" s="98"/>
    </row>
    <row r="20" spans="1:16" ht="22.5" customHeight="1" thickBot="1">
      <c r="A20" s="144" t="s">
        <v>94</v>
      </c>
      <c r="B20" s="129">
        <v>1184</v>
      </c>
      <c r="C20" s="268">
        <v>1189</v>
      </c>
      <c r="D20" s="207">
        <v>775</v>
      </c>
      <c r="E20" s="185">
        <v>1053</v>
      </c>
      <c r="F20" s="138">
        <f>(E20*100)/D20-100</f>
        <v>35.870967741935488</v>
      </c>
      <c r="G20" s="44"/>
      <c r="H20" s="31"/>
      <c r="I20" s="31"/>
      <c r="J20" s="38"/>
      <c r="K20" s="38"/>
      <c r="L20" s="38"/>
      <c r="M20" s="38"/>
      <c r="N20" s="38"/>
      <c r="O20" s="38"/>
      <c r="P20" s="38"/>
    </row>
    <row r="21" spans="1:16" s="31" customFormat="1" ht="14.25" customHeight="1" thickBot="1">
      <c r="A21" s="54" t="s">
        <v>55</v>
      </c>
      <c r="B21" s="267">
        <v>74.599999999999994</v>
      </c>
      <c r="C21" s="263">
        <v>76.099999999999994</v>
      </c>
      <c r="D21" s="235">
        <v>82.3</v>
      </c>
      <c r="E21" s="186">
        <v>85.5</v>
      </c>
      <c r="F21" s="316">
        <f>E21-D21</f>
        <v>3.2000000000000028</v>
      </c>
      <c r="G21" s="44"/>
      <c r="H21"/>
      <c r="I21"/>
      <c r="J21" s="38"/>
      <c r="K21" s="38"/>
      <c r="L21" s="38"/>
      <c r="M21" s="38"/>
      <c r="N21" s="38"/>
      <c r="O21" s="38"/>
      <c r="P21" s="38"/>
    </row>
    <row r="22" spans="1:16" ht="19.5" customHeight="1" thickBot="1">
      <c r="A22" s="144" t="s">
        <v>95</v>
      </c>
      <c r="B22" s="129">
        <v>3076</v>
      </c>
      <c r="C22" s="264">
        <v>3600</v>
      </c>
      <c r="D22" s="207">
        <v>2734</v>
      </c>
      <c r="E22" s="185">
        <v>2520</v>
      </c>
      <c r="F22" s="138">
        <f>(E22*100)/D22-100</f>
        <v>-7.8273591806876368</v>
      </c>
      <c r="G22" s="44"/>
      <c r="H22" s="31"/>
      <c r="I22" s="66"/>
      <c r="J22" s="38"/>
      <c r="K22" s="38"/>
      <c r="L22" s="38"/>
      <c r="M22" s="38"/>
      <c r="N22" s="38"/>
      <c r="O22" s="38"/>
      <c r="P22" s="38"/>
    </row>
    <row r="23" spans="1:16" s="31" customFormat="1" ht="16.5" customHeight="1" thickBot="1">
      <c r="A23" s="54" t="s">
        <v>55</v>
      </c>
      <c r="B23" s="267">
        <v>39.9</v>
      </c>
      <c r="C23" s="263">
        <v>37.5</v>
      </c>
      <c r="D23" s="235">
        <v>42.6</v>
      </c>
      <c r="E23" s="186">
        <v>49.6</v>
      </c>
      <c r="F23" s="316">
        <f>E23-D23</f>
        <v>7</v>
      </c>
      <c r="G23" s="44"/>
      <c r="H23"/>
      <c r="I23"/>
      <c r="J23" s="38"/>
      <c r="K23" s="38"/>
      <c r="L23" s="38"/>
      <c r="M23" s="38"/>
      <c r="N23" s="38"/>
      <c r="O23" s="38"/>
      <c r="P23" s="38"/>
    </row>
    <row r="24" spans="1:16" ht="21.75" customHeight="1" thickBot="1">
      <c r="A24" s="144" t="s">
        <v>96</v>
      </c>
      <c r="B24" s="129">
        <v>4562</v>
      </c>
      <c r="C24" s="264">
        <v>5461</v>
      </c>
      <c r="D24" s="207">
        <v>4138</v>
      </c>
      <c r="E24" s="185">
        <v>3527</v>
      </c>
      <c r="F24" s="138">
        <f>(E24*100)/D24-100</f>
        <v>-14.765587240212668</v>
      </c>
      <c r="G24" s="44"/>
      <c r="H24" s="31"/>
      <c r="I24" s="223"/>
      <c r="J24" s="38"/>
      <c r="K24" s="38"/>
      <c r="L24" s="38"/>
      <c r="M24" s="38"/>
      <c r="N24" s="38"/>
      <c r="O24" s="38"/>
      <c r="P24" s="38"/>
    </row>
    <row r="25" spans="1:16" ht="15" customHeight="1" thickBot="1">
      <c r="A25" s="54" t="s">
        <v>55</v>
      </c>
      <c r="B25" s="267">
        <v>39.4</v>
      </c>
      <c r="C25" s="263">
        <v>34.6</v>
      </c>
      <c r="D25" s="235">
        <v>45.1</v>
      </c>
      <c r="E25" s="186">
        <v>44.7</v>
      </c>
      <c r="F25" s="316">
        <f>E25-D25</f>
        <v>-0.39999999999999858</v>
      </c>
      <c r="G25" s="44"/>
      <c r="I25" s="223"/>
      <c r="J25" s="38"/>
      <c r="K25" s="38"/>
      <c r="L25" s="38"/>
      <c r="M25" s="38"/>
      <c r="N25" s="38"/>
      <c r="O25" s="38"/>
      <c r="P25" s="38"/>
    </row>
    <row r="26" spans="1:16" s="31" customFormat="1" ht="18" customHeight="1" thickBot="1">
      <c r="A26" s="144" t="s">
        <v>97</v>
      </c>
      <c r="B26" s="129">
        <v>6773</v>
      </c>
      <c r="C26" s="264">
        <v>6959</v>
      </c>
      <c r="D26" s="207">
        <v>5573</v>
      </c>
      <c r="E26" s="185">
        <v>4970</v>
      </c>
      <c r="F26" s="138">
        <f>(E26*100)/D26-100</f>
        <v>-10.820025121119684</v>
      </c>
      <c r="G26" s="44"/>
      <c r="J26" s="38"/>
      <c r="K26" s="38"/>
      <c r="L26" s="38"/>
      <c r="M26" s="38"/>
      <c r="N26" s="38"/>
      <c r="O26" s="38"/>
      <c r="P26" s="38"/>
    </row>
    <row r="27" spans="1:16" ht="15.75" customHeight="1" thickBot="1">
      <c r="A27" s="54" t="s">
        <v>55</v>
      </c>
      <c r="B27" s="267">
        <v>68.900000000000006</v>
      </c>
      <c r="C27" s="263">
        <v>65.3</v>
      </c>
      <c r="D27" s="235">
        <v>73.599999999999994</v>
      </c>
      <c r="E27" s="186">
        <v>70</v>
      </c>
      <c r="F27" s="316">
        <f>E27-D27</f>
        <v>-3.5999999999999943</v>
      </c>
      <c r="G27" s="20"/>
    </row>
    <row r="28" spans="1:16" s="102" customFormat="1" ht="28.5" customHeight="1" thickBot="1">
      <c r="A28" s="144" t="s">
        <v>112</v>
      </c>
      <c r="B28" s="265">
        <v>730</v>
      </c>
      <c r="C28" s="264">
        <v>689</v>
      </c>
      <c r="D28" s="207">
        <v>618</v>
      </c>
      <c r="E28" s="185">
        <v>670</v>
      </c>
      <c r="F28" s="138">
        <f>(E28*100)/D28-100</f>
        <v>8.4142394822006423</v>
      </c>
      <c r="G28" s="136"/>
    </row>
    <row r="29" spans="1:16" s="31" customFormat="1" ht="15.75" customHeight="1" thickBot="1">
      <c r="A29" s="54" t="s">
        <v>55</v>
      </c>
      <c r="B29" s="267">
        <v>79.2</v>
      </c>
      <c r="C29" s="263">
        <v>78.7</v>
      </c>
      <c r="D29" s="235">
        <v>77.900000000000006</v>
      </c>
      <c r="E29" s="186">
        <v>81.3</v>
      </c>
      <c r="F29" s="316">
        <f>E29-D29</f>
        <v>3.3999999999999915</v>
      </c>
      <c r="G29" s="101"/>
    </row>
    <row r="30" spans="1:16" s="31" customFormat="1" ht="20.25" customHeight="1" thickBot="1">
      <c r="A30" s="144" t="s">
        <v>56</v>
      </c>
      <c r="B30" s="266">
        <v>49</v>
      </c>
      <c r="C30" s="265">
        <v>57</v>
      </c>
      <c r="D30" s="207">
        <v>45</v>
      </c>
      <c r="E30" s="185">
        <v>41</v>
      </c>
      <c r="F30" s="138">
        <f>(E30*100)/D30-100</f>
        <v>-8.8888888888888857</v>
      </c>
      <c r="G30" s="100"/>
    </row>
    <row r="31" spans="1:16" ht="19.5" thickBot="1">
      <c r="A31" s="54" t="s">
        <v>55</v>
      </c>
      <c r="B31" s="269">
        <v>100</v>
      </c>
      <c r="C31" s="267">
        <v>100</v>
      </c>
      <c r="D31" s="235">
        <v>100</v>
      </c>
      <c r="E31" s="186">
        <v>100</v>
      </c>
      <c r="F31" s="316">
        <f>E31-D31</f>
        <v>0</v>
      </c>
      <c r="G31" s="20"/>
    </row>
    <row r="32" spans="1:16" s="31" customFormat="1" ht="27.75" customHeight="1" thickBot="1">
      <c r="A32" s="144" t="s">
        <v>57</v>
      </c>
      <c r="B32" s="266">
        <v>142</v>
      </c>
      <c r="C32" s="266">
        <v>117</v>
      </c>
      <c r="D32" s="207">
        <v>94</v>
      </c>
      <c r="E32" s="185">
        <v>113</v>
      </c>
      <c r="F32" s="138">
        <f>(E32*100)/D32-100</f>
        <v>20.212765957446805</v>
      </c>
      <c r="G32" s="100"/>
    </row>
    <row r="33" spans="1:9" ht="14.25" customHeight="1" thickBot="1">
      <c r="A33" s="54" t="s">
        <v>55</v>
      </c>
      <c r="B33" s="269">
        <v>97.7</v>
      </c>
      <c r="C33" s="267">
        <v>92.8</v>
      </c>
      <c r="D33" s="235">
        <v>98.8</v>
      </c>
      <c r="E33" s="186">
        <v>100</v>
      </c>
      <c r="F33" s="316">
        <f>E33-D33</f>
        <v>1.2000000000000028</v>
      </c>
      <c r="G33" s="20"/>
    </row>
    <row r="34" spans="1:9" s="31" customFormat="1" ht="18" customHeight="1" thickBot="1">
      <c r="A34" s="144" t="s">
        <v>58</v>
      </c>
      <c r="B34" s="266">
        <v>25</v>
      </c>
      <c r="C34" s="266">
        <v>17</v>
      </c>
      <c r="D34" s="207">
        <v>14</v>
      </c>
      <c r="E34" s="185">
        <v>26</v>
      </c>
      <c r="F34" s="138">
        <f>(E34*100)/D34-100</f>
        <v>85.714285714285722</v>
      </c>
      <c r="G34" s="100"/>
      <c r="H34" s="20"/>
      <c r="I34"/>
    </row>
    <row r="35" spans="1:9" ht="17.25" customHeight="1" thickBot="1">
      <c r="A35" s="54" t="s">
        <v>55</v>
      </c>
      <c r="B35" s="269">
        <v>100</v>
      </c>
      <c r="C35" s="267">
        <v>100</v>
      </c>
      <c r="D35" s="235">
        <v>100</v>
      </c>
      <c r="E35" s="186">
        <v>100</v>
      </c>
      <c r="F35" s="316">
        <f>E35-D35</f>
        <v>0</v>
      </c>
      <c r="G35" s="20"/>
      <c r="H35" s="143"/>
      <c r="I35" s="143"/>
    </row>
    <row r="36" spans="1:9" s="31" customFormat="1" ht="17.25" customHeight="1" thickBot="1">
      <c r="A36" s="144" t="s">
        <v>59</v>
      </c>
      <c r="B36" s="266">
        <v>33</v>
      </c>
      <c r="C36" s="266">
        <v>20</v>
      </c>
      <c r="D36" s="207">
        <v>16</v>
      </c>
      <c r="E36" s="185">
        <v>22</v>
      </c>
      <c r="F36" s="138">
        <f>(E36*100)/D36-100</f>
        <v>37.5</v>
      </c>
      <c r="G36" s="100"/>
      <c r="H36" s="20"/>
      <c r="I36"/>
    </row>
    <row r="37" spans="1:9" ht="12.75" customHeight="1" thickBot="1">
      <c r="A37" s="53" t="s">
        <v>55</v>
      </c>
      <c r="B37" s="269">
        <v>100</v>
      </c>
      <c r="C37" s="267">
        <v>100</v>
      </c>
      <c r="D37" s="235">
        <v>100</v>
      </c>
      <c r="E37" s="186">
        <v>100</v>
      </c>
      <c r="F37" s="316">
        <f>E37-D37</f>
        <v>0</v>
      </c>
      <c r="G37" s="20"/>
      <c r="H37" s="20"/>
    </row>
    <row r="38" spans="1:9" s="31" customFormat="1" ht="18.75" customHeight="1" thickBot="1">
      <c r="A38" s="144" t="s">
        <v>60</v>
      </c>
      <c r="B38" s="266">
        <v>43</v>
      </c>
      <c r="C38" s="266">
        <v>44</v>
      </c>
      <c r="D38" s="207">
        <v>37</v>
      </c>
      <c r="E38" s="185">
        <v>31</v>
      </c>
      <c r="F38" s="138">
        <f>(E38*100)/D38-100</f>
        <v>-16.21621621621621</v>
      </c>
      <c r="G38" s="100"/>
      <c r="H38" s="20"/>
      <c r="I38"/>
    </row>
    <row r="39" spans="1:9" ht="15" customHeight="1" thickBot="1">
      <c r="A39" s="54" t="s">
        <v>55</v>
      </c>
      <c r="B39" s="269">
        <v>87.8</v>
      </c>
      <c r="C39" s="267">
        <v>93.5</v>
      </c>
      <c r="D39" s="235">
        <v>96.2</v>
      </c>
      <c r="E39" s="186">
        <v>96.6</v>
      </c>
      <c r="F39" s="316">
        <f>E39-D39</f>
        <v>0.39999999999999147</v>
      </c>
      <c r="G39" s="20"/>
      <c r="H39" s="20"/>
    </row>
    <row r="40" spans="1:9" s="31" customFormat="1" ht="18" customHeight="1" thickBot="1">
      <c r="A40" s="144" t="s">
        <v>61</v>
      </c>
      <c r="B40" s="266">
        <v>316</v>
      </c>
      <c r="C40" s="266">
        <v>389</v>
      </c>
      <c r="D40" s="207">
        <v>298</v>
      </c>
      <c r="E40" s="185">
        <v>236</v>
      </c>
      <c r="F40" s="138">
        <f>(E40*100)/D40-100</f>
        <v>-20.805369127516784</v>
      </c>
      <c r="G40" s="100"/>
      <c r="H40" s="20"/>
      <c r="I40"/>
    </row>
    <row r="41" spans="1:9" ht="14.25" customHeight="1" thickBot="1">
      <c r="A41" s="54" t="s">
        <v>55</v>
      </c>
      <c r="B41" s="269">
        <v>73.099999999999994</v>
      </c>
      <c r="C41" s="267">
        <v>77.900000000000006</v>
      </c>
      <c r="D41" s="235">
        <v>80</v>
      </c>
      <c r="E41" s="186">
        <v>86.8</v>
      </c>
      <c r="F41" s="316">
        <f>E41-D41</f>
        <v>6.7999999999999972</v>
      </c>
      <c r="G41" s="20"/>
      <c r="H41" s="20"/>
    </row>
    <row r="42" spans="1:9" ht="15.75" customHeight="1">
      <c r="A42" s="478">
        <v>9</v>
      </c>
      <c r="B42" s="478"/>
      <c r="C42" s="478"/>
      <c r="D42" s="478"/>
      <c r="E42" s="478"/>
      <c r="F42" s="478"/>
      <c r="H42" s="20"/>
    </row>
    <row r="43" spans="1:9" ht="15">
      <c r="A43" s="479"/>
      <c r="B43" s="479"/>
      <c r="C43" s="479"/>
      <c r="D43" s="479"/>
      <c r="E43" s="479"/>
      <c r="F43" s="479"/>
      <c r="G43" s="143"/>
      <c r="H43" s="20"/>
    </row>
  </sheetData>
  <mergeCells count="13">
    <mergeCell ref="A17:F17"/>
    <mergeCell ref="A42:F43"/>
    <mergeCell ref="A1:G1"/>
    <mergeCell ref="I1:J1"/>
    <mergeCell ref="H2:I2"/>
    <mergeCell ref="A3:A4"/>
    <mergeCell ref="B3:B4"/>
    <mergeCell ref="D3:D4"/>
    <mergeCell ref="E3:E4"/>
    <mergeCell ref="F3:F4"/>
    <mergeCell ref="C3:C4"/>
    <mergeCell ref="I8:J8"/>
    <mergeCell ref="I9:J9"/>
  </mergeCells>
  <pageMargins left="0.70866141732283472" right="0.18" top="0.55118110236220474" bottom="0.55118110236220474" header="0.31496062992125984" footer="0.31496062992125984"/>
  <pageSetup paperSize="9" scale="80" orientation="portrait" r:id="rId1"/>
  <rowBreaks count="1" manualBreakCount="1">
    <brk id="18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P252"/>
  <sheetViews>
    <sheetView view="pageBreakPreview" zoomScaleSheetLayoutView="100" workbookViewId="0">
      <selection activeCell="G40" sqref="G40:G41"/>
    </sheetView>
  </sheetViews>
  <sheetFormatPr defaultRowHeight="15"/>
  <cols>
    <col min="1" max="1" width="27.85546875" style="42" customWidth="1"/>
    <col min="2" max="3" width="9.140625" style="76"/>
    <col min="4" max="4" width="9.5703125" bestFit="1" customWidth="1"/>
    <col min="5" max="5" width="9.5703125" style="28" bestFit="1" customWidth="1"/>
    <col min="6" max="6" width="9.140625" style="61"/>
    <col min="7" max="8" width="9.140625" style="29"/>
  </cols>
  <sheetData>
    <row r="1" spans="1:16" ht="32.25" customHeight="1" thickBot="1">
      <c r="A1" s="52" t="s">
        <v>1</v>
      </c>
      <c r="B1" s="82">
        <v>2019</v>
      </c>
      <c r="C1" s="82">
        <v>2020</v>
      </c>
      <c r="D1" s="234" t="s">
        <v>140</v>
      </c>
      <c r="E1" s="187" t="s">
        <v>143</v>
      </c>
      <c r="F1" s="233" t="s">
        <v>141</v>
      </c>
      <c r="G1" s="47"/>
      <c r="H1" s="38"/>
      <c r="I1" s="38"/>
      <c r="J1" s="38"/>
      <c r="K1" s="38"/>
      <c r="L1" s="38"/>
      <c r="M1" s="38"/>
      <c r="N1" s="38"/>
      <c r="O1" s="38"/>
      <c r="P1" s="38"/>
    </row>
    <row r="2" spans="1:16" ht="19.5" customHeight="1" thickBot="1">
      <c r="A2" s="144" t="s">
        <v>62</v>
      </c>
      <c r="B2" s="256">
        <v>6032</v>
      </c>
      <c r="C2" s="291">
        <v>6641</v>
      </c>
      <c r="D2" s="207">
        <v>5024</v>
      </c>
      <c r="E2" s="185">
        <v>4299</v>
      </c>
      <c r="F2" s="138">
        <f>(E2*100)/D2-100</f>
        <v>-14.43073248407643</v>
      </c>
      <c r="G2" s="47"/>
      <c r="H2" s="38"/>
      <c r="I2" s="38"/>
      <c r="J2" s="38"/>
      <c r="K2" s="38"/>
      <c r="L2" s="38"/>
      <c r="M2" s="38"/>
      <c r="N2" s="38"/>
      <c r="O2" s="38"/>
      <c r="P2" s="38"/>
    </row>
    <row r="3" spans="1:16" ht="19.5" customHeight="1" thickBot="1">
      <c r="A3" s="36" t="s">
        <v>55</v>
      </c>
      <c r="B3" s="374">
        <v>33.5</v>
      </c>
      <c r="C3" s="269">
        <v>35.200000000000003</v>
      </c>
      <c r="D3" s="235">
        <v>42.4</v>
      </c>
      <c r="E3" s="186">
        <v>47.9</v>
      </c>
      <c r="F3" s="375">
        <f>E3-D3</f>
        <v>5.5</v>
      </c>
      <c r="G3" s="47"/>
      <c r="H3" s="38"/>
      <c r="I3" s="38"/>
      <c r="J3" s="38"/>
      <c r="K3" s="38"/>
      <c r="L3" s="38"/>
      <c r="M3" s="38"/>
      <c r="N3" s="38"/>
      <c r="O3" s="38"/>
      <c r="P3" s="38"/>
    </row>
    <row r="4" spans="1:16" ht="18" customHeight="1" thickBot="1">
      <c r="A4" s="144" t="s">
        <v>63</v>
      </c>
      <c r="B4" s="256">
        <v>159</v>
      </c>
      <c r="C4" s="291">
        <v>134</v>
      </c>
      <c r="D4" s="207">
        <v>98</v>
      </c>
      <c r="E4" s="185">
        <v>93</v>
      </c>
      <c r="F4" s="138">
        <f>(E4*100)/D4-100</f>
        <v>-5.1020408163265358</v>
      </c>
      <c r="G4" s="20"/>
      <c r="H4"/>
    </row>
    <row r="5" spans="1:16" s="31" customFormat="1" ht="18" customHeight="1" thickBot="1">
      <c r="A5" s="54" t="s">
        <v>55</v>
      </c>
      <c r="B5" s="374">
        <v>22.4</v>
      </c>
      <c r="C5" s="269">
        <v>41.2</v>
      </c>
      <c r="D5" s="235">
        <v>51.3</v>
      </c>
      <c r="E5" s="186">
        <v>46</v>
      </c>
      <c r="F5" s="375">
        <f>E5-D5</f>
        <v>-5.2999999999999972</v>
      </c>
      <c r="G5" s="100"/>
    </row>
    <row r="6" spans="1:16" ht="18" customHeight="1" thickBot="1">
      <c r="A6" s="144" t="s">
        <v>130</v>
      </c>
      <c r="B6" s="256">
        <v>2173</v>
      </c>
      <c r="C6" s="259">
        <v>3044</v>
      </c>
      <c r="D6" s="207">
        <v>2235</v>
      </c>
      <c r="E6" s="185">
        <v>2105</v>
      </c>
      <c r="F6" s="138">
        <f>(E6*100)/D6-100</f>
        <v>-5.8165548098433959</v>
      </c>
      <c r="G6" s="183"/>
      <c r="H6"/>
    </row>
    <row r="7" spans="1:16" s="31" customFormat="1" ht="18" customHeight="1" thickBot="1">
      <c r="A7" s="36" t="s">
        <v>55</v>
      </c>
      <c r="B7" s="374">
        <v>24.3</v>
      </c>
      <c r="C7" s="269">
        <v>17.100000000000001</v>
      </c>
      <c r="D7" s="235">
        <v>22.4</v>
      </c>
      <c r="E7" s="186">
        <v>13.1</v>
      </c>
      <c r="F7" s="375">
        <f>E7-D7</f>
        <v>-9.2999999999999989</v>
      </c>
      <c r="G7" s="100"/>
      <c r="I7" s="223"/>
    </row>
    <row r="8" spans="1:16" ht="18" customHeight="1" thickBot="1">
      <c r="A8" s="144" t="s">
        <v>131</v>
      </c>
      <c r="B8" s="256">
        <v>2130</v>
      </c>
      <c r="C8" s="259">
        <v>4393</v>
      </c>
      <c r="D8" s="207">
        <v>3168</v>
      </c>
      <c r="E8" s="185">
        <v>2919</v>
      </c>
      <c r="F8" s="138">
        <f>(E8*100)/D8-100</f>
        <v>-7.8598484848484844</v>
      </c>
      <c r="G8" s="20"/>
      <c r="H8"/>
    </row>
    <row r="9" spans="1:16" s="31" customFormat="1" ht="18" customHeight="1" thickBot="1">
      <c r="A9" s="36" t="s">
        <v>55</v>
      </c>
      <c r="B9" s="374">
        <v>16.600000000000001</v>
      </c>
      <c r="C9" s="269">
        <v>20.3</v>
      </c>
      <c r="D9" s="235">
        <v>30.1</v>
      </c>
      <c r="E9" s="186">
        <v>29.9</v>
      </c>
      <c r="F9" s="375">
        <f>E9-D9</f>
        <v>-0.20000000000000284</v>
      </c>
      <c r="G9" s="100"/>
    </row>
    <row r="10" spans="1:16" ht="27" customHeight="1" thickBot="1">
      <c r="A10" s="106" t="s">
        <v>99</v>
      </c>
      <c r="B10" s="376">
        <v>139</v>
      </c>
      <c r="C10" s="291">
        <v>143</v>
      </c>
      <c r="D10" s="207">
        <v>113</v>
      </c>
      <c r="E10" s="185">
        <v>93</v>
      </c>
      <c r="F10" s="138">
        <f>(E10*100)/D10-100</f>
        <v>-17.69911504424779</v>
      </c>
      <c r="G10" s="20"/>
      <c r="H10"/>
    </row>
    <row r="11" spans="1:16" s="31" customFormat="1" ht="18.75" customHeight="1" thickBot="1">
      <c r="A11" s="54" t="s">
        <v>55</v>
      </c>
      <c r="B11" s="374">
        <v>67.5</v>
      </c>
      <c r="C11" s="269">
        <v>72.099999999999994</v>
      </c>
      <c r="D11" s="235">
        <v>81.599999999999994</v>
      </c>
      <c r="E11" s="186">
        <v>86.8</v>
      </c>
      <c r="F11" s="375">
        <f>E11-D11</f>
        <v>5.2000000000000028</v>
      </c>
      <c r="G11" s="100"/>
    </row>
    <row r="12" spans="1:16" ht="24" customHeight="1" thickBot="1">
      <c r="A12" s="144" t="s">
        <v>0</v>
      </c>
      <c r="B12" s="256">
        <v>1355</v>
      </c>
      <c r="C12" s="377">
        <v>1342</v>
      </c>
      <c r="D12" s="207">
        <v>879</v>
      </c>
      <c r="E12" s="185">
        <v>1055</v>
      </c>
      <c r="F12" s="138">
        <f>(E12*100)/D12-100</f>
        <v>20.022753128555181</v>
      </c>
      <c r="G12" s="20"/>
      <c r="H12"/>
    </row>
    <row r="13" spans="1:16" s="31" customFormat="1" ht="18" customHeight="1" thickBot="1">
      <c r="A13" s="54" t="s">
        <v>55</v>
      </c>
      <c r="B13" s="374">
        <v>64.400000000000006</v>
      </c>
      <c r="C13" s="378">
        <v>66.900000000000006</v>
      </c>
      <c r="D13" s="235">
        <v>74.7</v>
      </c>
      <c r="E13" s="186">
        <v>81.400000000000006</v>
      </c>
      <c r="F13" s="375">
        <f>E13-D13</f>
        <v>6.7000000000000028</v>
      </c>
      <c r="G13" s="100"/>
    </row>
    <row r="14" spans="1:16" ht="39" customHeight="1" thickBot="1">
      <c r="A14" s="144" t="s">
        <v>115</v>
      </c>
      <c r="B14" s="256">
        <v>66</v>
      </c>
      <c r="C14" s="259">
        <v>53</v>
      </c>
      <c r="D14" s="207">
        <v>43</v>
      </c>
      <c r="E14" s="185">
        <v>43</v>
      </c>
      <c r="F14" s="138">
        <f>(E14*100)/D14-100</f>
        <v>0</v>
      </c>
      <c r="G14" s="20"/>
      <c r="H14"/>
    </row>
    <row r="15" spans="1:16" s="31" customFormat="1" ht="20.25" customHeight="1" thickBot="1">
      <c r="A15" s="53" t="s">
        <v>55</v>
      </c>
      <c r="B15" s="374">
        <v>88.2</v>
      </c>
      <c r="C15" s="269">
        <v>92</v>
      </c>
      <c r="D15" s="235">
        <v>92.9</v>
      </c>
      <c r="E15" s="186">
        <v>93.5</v>
      </c>
      <c r="F15" s="375">
        <f>E15-D15</f>
        <v>0.59999999999999432</v>
      </c>
      <c r="H15" s="100"/>
    </row>
    <row r="16" spans="1:16" ht="34.5" customHeight="1" thickBot="1">
      <c r="A16" s="144" t="s">
        <v>91</v>
      </c>
      <c r="B16" s="256">
        <v>1396</v>
      </c>
      <c r="C16" s="291">
        <v>1076</v>
      </c>
      <c r="D16" s="207">
        <v>1231</v>
      </c>
      <c r="E16" s="185">
        <v>736</v>
      </c>
      <c r="F16" s="138">
        <f>(E16*100)/D16-100</f>
        <v>-40.211210398050369</v>
      </c>
      <c r="G16" s="48"/>
      <c r="H16" s="38"/>
      <c r="I16" s="38"/>
      <c r="J16" s="38"/>
      <c r="K16" s="38"/>
      <c r="L16" s="38"/>
      <c r="M16" s="38"/>
      <c r="N16" s="38"/>
      <c r="O16" s="38"/>
      <c r="P16" s="38"/>
    </row>
    <row r="17" spans="1:16" s="31" customFormat="1" ht="16.5" thickBot="1">
      <c r="A17" s="54" t="s">
        <v>64</v>
      </c>
      <c r="B17" s="374">
        <v>98.2</v>
      </c>
      <c r="C17" s="378">
        <v>95.8</v>
      </c>
      <c r="D17" s="235">
        <v>97.2</v>
      </c>
      <c r="E17" s="186">
        <v>97</v>
      </c>
      <c r="F17" s="375">
        <f>E17-D17</f>
        <v>-0.20000000000000284</v>
      </c>
      <c r="G17" s="48"/>
      <c r="H17" s="38"/>
      <c r="I17" s="38"/>
      <c r="J17" s="38"/>
      <c r="K17" s="38"/>
      <c r="L17" s="38"/>
      <c r="M17" s="38"/>
      <c r="N17" s="38"/>
      <c r="O17" s="38"/>
      <c r="P17" s="38"/>
    </row>
    <row r="18" spans="1:16" s="29" customFormat="1" ht="22.5" customHeight="1">
      <c r="A18" s="493">
        <v>10</v>
      </c>
      <c r="B18" s="494"/>
      <c r="C18" s="494"/>
      <c r="D18" s="494"/>
      <c r="E18" s="494"/>
      <c r="F18" s="494"/>
      <c r="G18" s="64"/>
      <c r="H18" s="64"/>
      <c r="I18" s="63"/>
    </row>
    <row r="19" spans="1:16" s="29" customFormat="1" ht="22.5" customHeight="1">
      <c r="A19" s="493"/>
      <c r="B19" s="494"/>
      <c r="C19" s="494"/>
      <c r="D19" s="494"/>
      <c r="E19" s="494"/>
      <c r="F19" s="494"/>
      <c r="G19" s="492"/>
      <c r="H19" s="64"/>
      <c r="I19" s="63"/>
    </row>
    <row r="20" spans="1:16" s="29" customFormat="1" ht="15.75" thickBot="1">
      <c r="A20" s="55"/>
      <c r="B20" s="107"/>
      <c r="C20" s="107"/>
      <c r="D20" s="26"/>
      <c r="E20" s="26"/>
      <c r="F20" s="59"/>
      <c r="G20" s="492"/>
      <c r="H20" s="30"/>
    </row>
    <row r="21" spans="1:16" ht="29.25" thickBot="1">
      <c r="A21" s="15" t="s">
        <v>1</v>
      </c>
      <c r="B21" s="82">
        <v>2019</v>
      </c>
      <c r="C21" s="82">
        <v>2020</v>
      </c>
      <c r="D21" s="234" t="s">
        <v>140</v>
      </c>
      <c r="E21" s="187" t="s">
        <v>143</v>
      </c>
      <c r="F21" s="214" t="s">
        <v>141</v>
      </c>
      <c r="G21"/>
      <c r="H21"/>
    </row>
    <row r="22" spans="1:16" ht="18" customHeight="1" thickBot="1">
      <c r="A22" s="146" t="s">
        <v>132</v>
      </c>
      <c r="B22" s="256">
        <v>203</v>
      </c>
      <c r="C22" s="291">
        <v>177</v>
      </c>
      <c r="D22" s="207">
        <v>128</v>
      </c>
      <c r="E22" s="185">
        <v>114</v>
      </c>
      <c r="F22" s="138">
        <f>(E22*100)/D22-100</f>
        <v>-10.9375</v>
      </c>
      <c r="G22" s="48"/>
      <c r="H22" s="38"/>
      <c r="I22" s="38"/>
      <c r="J22" s="38"/>
      <c r="K22" s="38"/>
      <c r="L22" s="38"/>
      <c r="M22" s="38"/>
      <c r="N22" s="38"/>
      <c r="O22" s="38"/>
      <c r="P22" s="38"/>
    </row>
    <row r="23" spans="1:16" s="31" customFormat="1" ht="19.5" customHeight="1" thickBot="1">
      <c r="A23" s="54" t="s">
        <v>55</v>
      </c>
      <c r="B23" s="374">
        <v>84.2</v>
      </c>
      <c r="C23" s="269">
        <v>83.4</v>
      </c>
      <c r="D23" s="235">
        <v>83.1</v>
      </c>
      <c r="E23" s="186">
        <v>84.8</v>
      </c>
      <c r="F23" s="375">
        <f>E23-D23</f>
        <v>1.7000000000000028</v>
      </c>
      <c r="G23" s="4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18" customHeight="1" thickBot="1">
      <c r="A24" s="146" t="s">
        <v>65</v>
      </c>
      <c r="B24" s="256">
        <v>71</v>
      </c>
      <c r="C24" s="379">
        <v>66</v>
      </c>
      <c r="D24" s="207">
        <v>47</v>
      </c>
      <c r="E24" s="185">
        <v>47</v>
      </c>
      <c r="F24" s="138">
        <f>(E24*100)/D24-100</f>
        <v>0</v>
      </c>
      <c r="G24" s="48"/>
      <c r="H24" s="38"/>
      <c r="I24" s="38"/>
      <c r="J24" s="38"/>
      <c r="K24" s="38"/>
      <c r="L24" s="38"/>
      <c r="M24" s="38"/>
      <c r="N24" s="38"/>
      <c r="O24" s="38"/>
      <c r="P24" s="38"/>
    </row>
    <row r="25" spans="1:16" s="31" customFormat="1" ht="19.5" customHeight="1" thickBot="1">
      <c r="A25" s="54" t="s">
        <v>55</v>
      </c>
      <c r="B25" s="374">
        <v>78.099999999999994</v>
      </c>
      <c r="C25" s="380">
        <v>80.599999999999994</v>
      </c>
      <c r="D25" s="235">
        <v>80.400000000000006</v>
      </c>
      <c r="E25" s="186">
        <v>80</v>
      </c>
      <c r="F25" s="375">
        <f>E25-D25</f>
        <v>-0.40000000000000568</v>
      </c>
      <c r="G25" s="48"/>
      <c r="H25" s="38"/>
      <c r="I25" s="38"/>
      <c r="J25" s="38"/>
      <c r="K25" s="38"/>
      <c r="L25" s="38"/>
      <c r="M25" s="38"/>
      <c r="N25" s="38"/>
      <c r="O25" s="38"/>
      <c r="P25" s="38"/>
    </row>
    <row r="26" spans="1:16" ht="16.5" thickBot="1">
      <c r="A26" s="15" t="s">
        <v>98</v>
      </c>
      <c r="B26" s="381">
        <v>369</v>
      </c>
      <c r="C26" s="257">
        <v>409</v>
      </c>
      <c r="D26" s="236">
        <v>337</v>
      </c>
      <c r="E26" s="188">
        <v>260</v>
      </c>
      <c r="F26" s="138">
        <f>(E26*100)/D26-100</f>
        <v>-22.848664688427306</v>
      </c>
      <c r="G26"/>
      <c r="H26"/>
    </row>
    <row r="27" spans="1:16" s="31" customFormat="1" ht="16.5" thickBot="1">
      <c r="A27" s="53" t="s">
        <v>66</v>
      </c>
      <c r="B27" s="374">
        <v>4.5</v>
      </c>
      <c r="C27" s="378">
        <v>5.0999999999999996</v>
      </c>
      <c r="D27" s="235">
        <v>5.2</v>
      </c>
      <c r="E27" s="186">
        <v>4.0999999999999996</v>
      </c>
      <c r="F27" s="375">
        <f>E27-D27</f>
        <v>-1.1000000000000005</v>
      </c>
      <c r="G27" s="101"/>
      <c r="I27" s="223"/>
    </row>
    <row r="28" spans="1:16" ht="26.25" customHeight="1" thickBot="1">
      <c r="A28" s="149" t="s">
        <v>126</v>
      </c>
      <c r="B28" s="382">
        <v>4141</v>
      </c>
      <c r="C28" s="383">
        <v>4237</v>
      </c>
      <c r="D28" s="236">
        <v>3684</v>
      </c>
      <c r="E28" s="188">
        <v>3246</v>
      </c>
      <c r="F28" s="138">
        <f>(E28*100)/D28-100</f>
        <v>-11.889250814332243</v>
      </c>
      <c r="G28"/>
      <c r="H28"/>
      <c r="I28" s="223"/>
    </row>
    <row r="29" spans="1:16" ht="20.25" customHeight="1" thickBot="1">
      <c r="A29" s="53" t="s">
        <v>66</v>
      </c>
      <c r="B29" s="374">
        <v>50.6</v>
      </c>
      <c r="C29" s="269">
        <v>52.8</v>
      </c>
      <c r="D29" s="235">
        <v>56.4</v>
      </c>
      <c r="E29" s="186">
        <v>51.2</v>
      </c>
      <c r="F29" s="375">
        <f>E29-D29</f>
        <v>-5.1999999999999957</v>
      </c>
      <c r="G29" s="30"/>
      <c r="H29"/>
    </row>
    <row r="30" spans="1:16" s="31" customFormat="1" ht="27" customHeight="1" thickBot="1">
      <c r="A30" s="150" t="s">
        <v>78</v>
      </c>
      <c r="B30" s="384">
        <v>2099</v>
      </c>
      <c r="C30" s="384">
        <v>2181</v>
      </c>
      <c r="D30" s="236">
        <v>1695</v>
      </c>
      <c r="E30" s="188">
        <v>1716</v>
      </c>
      <c r="F30" s="138">
        <f>(E30*100)/D30-100</f>
        <v>1.2389380530973426</v>
      </c>
    </row>
    <row r="31" spans="1:16" ht="19.5" customHeight="1" thickBot="1">
      <c r="A31" s="53" t="s">
        <v>66</v>
      </c>
      <c r="B31" s="374">
        <v>25.7</v>
      </c>
      <c r="C31" s="269">
        <v>25.7</v>
      </c>
      <c r="D31" s="235">
        <v>26</v>
      </c>
      <c r="E31" s="186">
        <v>27.1</v>
      </c>
      <c r="F31" s="375">
        <f>E31-D31</f>
        <v>1.1000000000000014</v>
      </c>
      <c r="G31" s="30"/>
      <c r="H31"/>
    </row>
    <row r="32" spans="1:16" ht="21" customHeight="1" thickBot="1">
      <c r="A32" s="15" t="s">
        <v>67</v>
      </c>
      <c r="B32" s="381">
        <v>1342</v>
      </c>
      <c r="C32" s="385">
        <v>1266</v>
      </c>
      <c r="D32" s="236">
        <v>1048</v>
      </c>
      <c r="E32" s="188">
        <v>1127</v>
      </c>
      <c r="F32" s="138">
        <f>(E32*100)/D32-100</f>
        <v>7.538167938931295</v>
      </c>
      <c r="G32"/>
      <c r="H32"/>
    </row>
    <row r="33" spans="1:9" s="31" customFormat="1" ht="16.5" thickBot="1">
      <c r="A33" s="53" t="s">
        <v>66</v>
      </c>
      <c r="B33" s="374">
        <v>16.399999999999999</v>
      </c>
      <c r="C33" s="378">
        <v>15.8</v>
      </c>
      <c r="D33" s="235">
        <v>16.100000000000001</v>
      </c>
      <c r="E33" s="186">
        <v>17.8</v>
      </c>
      <c r="F33" s="375">
        <f>E33-D33</f>
        <v>1.6999999999999993</v>
      </c>
      <c r="G33" s="101"/>
    </row>
    <row r="34" spans="1:9" ht="26.25" thickBot="1">
      <c r="A34" s="144" t="s">
        <v>113</v>
      </c>
      <c r="B34" s="381">
        <v>638</v>
      </c>
      <c r="C34" s="385">
        <v>610</v>
      </c>
      <c r="D34" s="236">
        <v>559</v>
      </c>
      <c r="E34" s="188">
        <v>600</v>
      </c>
      <c r="F34" s="138">
        <f>(E34*100)/D34-100</f>
        <v>7.3345259391770981</v>
      </c>
      <c r="G34"/>
      <c r="H34"/>
    </row>
    <row r="35" spans="1:9" s="31" customFormat="1" ht="16.5" thickBot="1">
      <c r="A35" s="144" t="s">
        <v>68</v>
      </c>
      <c r="B35" s="175">
        <v>4092</v>
      </c>
      <c r="C35" s="257">
        <v>4164</v>
      </c>
      <c r="D35" s="236">
        <v>3047</v>
      </c>
      <c r="E35" s="188">
        <v>2973</v>
      </c>
      <c r="F35" s="138">
        <f>(E35*100)/D35-100</f>
        <v>-2.4286183130948444</v>
      </c>
    </row>
    <row r="36" spans="1:9" ht="18.75" customHeight="1" thickBot="1">
      <c r="A36" s="54" t="s">
        <v>66</v>
      </c>
      <c r="B36" s="374">
        <v>26.2</v>
      </c>
      <c r="C36" s="378">
        <v>24.2</v>
      </c>
      <c r="D36" s="235">
        <v>23</v>
      </c>
      <c r="E36" s="186">
        <v>24.6</v>
      </c>
      <c r="F36" s="375">
        <f>E36-D36</f>
        <v>1.6000000000000014</v>
      </c>
      <c r="G36" s="30"/>
      <c r="H36"/>
    </row>
    <row r="37" spans="1:9" s="31" customFormat="1" ht="19.5" customHeight="1" thickBot="1">
      <c r="A37" s="144" t="s">
        <v>69</v>
      </c>
      <c r="B37" s="175">
        <v>2704</v>
      </c>
      <c r="C37" s="257">
        <v>2464</v>
      </c>
      <c r="D37" s="236">
        <v>1793</v>
      </c>
      <c r="E37" s="188">
        <v>1770</v>
      </c>
      <c r="F37" s="138">
        <f>(E37*100)/D37-100</f>
        <v>-1.282766313441158</v>
      </c>
    </row>
    <row r="38" spans="1:9" ht="18.75" customHeight="1" thickBot="1">
      <c r="A38" s="54" t="s">
        <v>66</v>
      </c>
      <c r="B38" s="374">
        <v>17.3</v>
      </c>
      <c r="C38" s="269">
        <v>14.3</v>
      </c>
      <c r="D38" s="235">
        <v>13.6</v>
      </c>
      <c r="E38" s="186">
        <v>14.7</v>
      </c>
      <c r="F38" s="375">
        <f>E38-D38</f>
        <v>1.0999999999999996</v>
      </c>
      <c r="G38" s="30"/>
      <c r="H38"/>
    </row>
    <row r="39" spans="1:9" s="31" customFormat="1" ht="20.25" customHeight="1">
      <c r="A39" s="495"/>
      <c r="B39" s="495"/>
      <c r="C39" s="495"/>
      <c r="D39" s="495"/>
      <c r="E39" s="495"/>
      <c r="F39" s="495"/>
      <c r="G39" s="101"/>
    </row>
    <row r="40" spans="1:9" ht="15" customHeight="1">
      <c r="A40" s="496">
        <v>11</v>
      </c>
      <c r="B40" s="496"/>
      <c r="C40" s="496"/>
      <c r="D40" s="496"/>
      <c r="E40" s="496"/>
      <c r="F40" s="496"/>
      <c r="G40" s="491"/>
    </row>
    <row r="41" spans="1:9" s="29" customFormat="1" ht="9" customHeight="1">
      <c r="A41" s="58"/>
      <c r="B41" s="76"/>
      <c r="C41" s="76"/>
      <c r="F41" s="60"/>
      <c r="G41" s="491"/>
      <c r="H41" s="134"/>
      <c r="I41" s="145"/>
    </row>
    <row r="42" spans="1:9" s="29" customFormat="1" ht="14.25" customHeight="1">
      <c r="A42" s="58"/>
      <c r="B42" s="76"/>
      <c r="C42" s="76"/>
      <c r="F42" s="60"/>
      <c r="G42" s="275"/>
      <c r="H42" s="134"/>
      <c r="I42" s="145"/>
    </row>
    <row r="43" spans="1:9" s="29" customFormat="1" hidden="1">
      <c r="A43" s="58"/>
      <c r="B43" s="76"/>
      <c r="C43" s="76"/>
      <c r="F43" s="60"/>
      <c r="H43" s="30"/>
    </row>
    <row r="44" spans="1:9" s="29" customFormat="1">
      <c r="A44" s="58"/>
      <c r="B44" s="76"/>
      <c r="C44" s="76"/>
      <c r="F44" s="60"/>
      <c r="H44" s="30"/>
    </row>
    <row r="45" spans="1:9" s="29" customFormat="1">
      <c r="A45" s="58"/>
      <c r="B45" s="76"/>
      <c r="C45" s="76"/>
      <c r="F45" s="60"/>
      <c r="H45" s="30"/>
    </row>
    <row r="46" spans="1:9" s="29" customFormat="1">
      <c r="A46" s="58"/>
      <c r="B46" s="76"/>
      <c r="C46" s="76"/>
      <c r="F46" s="60"/>
    </row>
    <row r="47" spans="1:9" s="29" customFormat="1">
      <c r="A47" s="58"/>
      <c r="B47" s="76"/>
      <c r="C47" s="76"/>
      <c r="F47" s="60"/>
    </row>
    <row r="48" spans="1:9" s="29" customFormat="1">
      <c r="A48" s="58"/>
      <c r="B48" s="76"/>
      <c r="C48" s="76"/>
      <c r="F48" s="60"/>
      <c r="H48" s="30"/>
    </row>
    <row r="49" spans="1:8" s="29" customFormat="1">
      <c r="A49" s="58"/>
      <c r="B49" s="76"/>
      <c r="C49" s="76"/>
      <c r="F49" s="60"/>
      <c r="H49" s="30"/>
    </row>
    <row r="50" spans="1:8" s="29" customFormat="1">
      <c r="A50" s="58"/>
      <c r="B50" s="76"/>
      <c r="C50" s="76"/>
      <c r="F50" s="60"/>
      <c r="H50" s="30"/>
    </row>
    <row r="51" spans="1:8" s="29" customFormat="1">
      <c r="A51" s="58"/>
      <c r="B51" s="76"/>
      <c r="C51" s="76"/>
      <c r="F51" s="60"/>
      <c r="H51" s="30"/>
    </row>
    <row r="52" spans="1:8" s="29" customFormat="1">
      <c r="A52" s="58"/>
      <c r="B52" s="76"/>
      <c r="C52" s="76"/>
      <c r="F52" s="60"/>
      <c r="H52" s="30"/>
    </row>
    <row r="53" spans="1:8" s="29" customFormat="1">
      <c r="A53" s="58"/>
      <c r="B53" s="76"/>
      <c r="C53" s="76"/>
      <c r="F53" s="60"/>
      <c r="H53" s="30"/>
    </row>
    <row r="54" spans="1:8" s="29" customFormat="1">
      <c r="A54" s="58"/>
      <c r="B54" s="76"/>
      <c r="C54" s="76"/>
      <c r="F54" s="60"/>
      <c r="H54" s="30"/>
    </row>
    <row r="55" spans="1:8" s="29" customFormat="1">
      <c r="A55" s="58"/>
      <c r="B55" s="76"/>
      <c r="C55" s="76"/>
      <c r="F55" s="60"/>
      <c r="H55" s="30"/>
    </row>
    <row r="56" spans="1:8" s="29" customFormat="1">
      <c r="A56" s="58"/>
      <c r="B56" s="76"/>
      <c r="C56" s="76"/>
      <c r="F56" s="60"/>
      <c r="H56" s="30"/>
    </row>
    <row r="57" spans="1:8" s="29" customFormat="1">
      <c r="A57" s="58"/>
      <c r="B57" s="76"/>
      <c r="C57" s="76"/>
      <c r="F57" s="60"/>
      <c r="H57" s="30"/>
    </row>
    <row r="58" spans="1:8" s="29" customFormat="1">
      <c r="A58" s="58"/>
      <c r="B58" s="76"/>
      <c r="C58" s="76"/>
      <c r="F58" s="60"/>
      <c r="H58" s="30"/>
    </row>
    <row r="59" spans="1:8" s="29" customFormat="1">
      <c r="A59" s="58"/>
      <c r="B59" s="76"/>
      <c r="C59" s="76"/>
      <c r="F59" s="60"/>
      <c r="H59" s="30"/>
    </row>
    <row r="60" spans="1:8" s="29" customFormat="1">
      <c r="A60" s="58"/>
      <c r="B60" s="76"/>
      <c r="C60" s="76"/>
      <c r="F60" s="60"/>
    </row>
    <row r="61" spans="1:8" s="29" customFormat="1">
      <c r="A61" s="58"/>
      <c r="B61" s="76"/>
      <c r="C61" s="76"/>
      <c r="F61" s="60"/>
    </row>
    <row r="62" spans="1:8" s="29" customFormat="1">
      <c r="A62" s="58"/>
      <c r="B62" s="76"/>
      <c r="C62" s="76"/>
      <c r="F62" s="60"/>
    </row>
    <row r="63" spans="1:8" s="29" customFormat="1">
      <c r="A63" s="58"/>
      <c r="B63" s="76"/>
      <c r="C63" s="76"/>
      <c r="F63" s="60"/>
    </row>
    <row r="64" spans="1:8" s="29" customFormat="1">
      <c r="A64" s="58"/>
      <c r="B64" s="76"/>
      <c r="C64" s="76"/>
      <c r="F64" s="60"/>
    </row>
    <row r="65" spans="1:16" s="29" customFormat="1">
      <c r="A65" s="58"/>
      <c r="B65" s="76"/>
      <c r="C65" s="76"/>
      <c r="F65" s="60"/>
    </row>
    <row r="66" spans="1:16" s="29" customFormat="1">
      <c r="A66" s="58"/>
      <c r="B66" s="76"/>
      <c r="C66" s="76"/>
      <c r="F66" s="60"/>
    </row>
    <row r="67" spans="1:16" s="29" customFormat="1">
      <c r="A67" s="58"/>
      <c r="B67" s="76"/>
      <c r="C67" s="76"/>
      <c r="F67" s="60"/>
    </row>
    <row r="68" spans="1:16" s="29" customFormat="1">
      <c r="A68" s="58"/>
      <c r="B68" s="76"/>
      <c r="C68" s="76"/>
      <c r="F68" s="60"/>
    </row>
    <row r="69" spans="1:16" s="29" customFormat="1">
      <c r="A69" s="58"/>
      <c r="B69" s="76"/>
      <c r="C69" s="76"/>
      <c r="F69" s="60"/>
    </row>
    <row r="70" spans="1:16" s="29" customFormat="1">
      <c r="A70" s="58"/>
      <c r="B70" s="76"/>
      <c r="C70" s="76"/>
      <c r="F70" s="60"/>
    </row>
    <row r="71" spans="1:16" s="29" customFormat="1">
      <c r="A71" s="58"/>
      <c r="B71" s="76"/>
      <c r="C71" s="76"/>
      <c r="F71" s="60"/>
      <c r="I71"/>
      <c r="J71"/>
      <c r="K71"/>
      <c r="L71"/>
      <c r="M71"/>
      <c r="N71"/>
      <c r="O71"/>
      <c r="P71"/>
    </row>
    <row r="72" spans="1:16" s="29" customFormat="1">
      <c r="A72" s="58"/>
      <c r="B72" s="76"/>
      <c r="C72" s="76"/>
      <c r="F72" s="60"/>
      <c r="I72"/>
      <c r="J72"/>
      <c r="K72"/>
      <c r="L72"/>
      <c r="M72"/>
      <c r="N72"/>
      <c r="O72"/>
      <c r="P72"/>
    </row>
    <row r="73" spans="1:16" s="29" customFormat="1">
      <c r="A73" s="58"/>
      <c r="B73" s="76"/>
      <c r="C73" s="76"/>
      <c r="F73" s="60"/>
      <c r="I73"/>
      <c r="J73"/>
      <c r="K73"/>
      <c r="L73"/>
      <c r="M73"/>
      <c r="N73"/>
      <c r="O73"/>
      <c r="P73"/>
    </row>
    <row r="74" spans="1:16" s="29" customFormat="1">
      <c r="A74" s="58"/>
      <c r="B74" s="76"/>
      <c r="C74" s="76"/>
      <c r="F74" s="60"/>
      <c r="I74"/>
      <c r="J74"/>
      <c r="K74"/>
      <c r="L74"/>
      <c r="M74"/>
      <c r="N74"/>
      <c r="O74"/>
      <c r="P74"/>
    </row>
    <row r="75" spans="1:16" s="29" customFormat="1">
      <c r="A75" s="58"/>
      <c r="B75" s="76"/>
      <c r="C75" s="76"/>
      <c r="F75" s="60"/>
      <c r="I75"/>
      <c r="J75"/>
      <c r="K75"/>
      <c r="L75"/>
      <c r="M75"/>
      <c r="N75"/>
      <c r="O75"/>
      <c r="P75"/>
    </row>
    <row r="76" spans="1:16" s="29" customFormat="1">
      <c r="A76" s="58"/>
      <c r="B76" s="76"/>
      <c r="C76" s="76"/>
      <c r="F76" s="60"/>
      <c r="I76"/>
      <c r="J76"/>
      <c r="K76"/>
      <c r="L76"/>
      <c r="M76"/>
      <c r="N76"/>
      <c r="O76"/>
      <c r="P76"/>
    </row>
    <row r="77" spans="1:16" s="29" customFormat="1">
      <c r="A77" s="58"/>
      <c r="B77" s="76"/>
      <c r="C77" s="76"/>
      <c r="F77" s="60"/>
      <c r="I77"/>
      <c r="J77"/>
      <c r="K77"/>
      <c r="L77"/>
      <c r="M77"/>
      <c r="N77"/>
      <c r="O77"/>
      <c r="P77"/>
    </row>
    <row r="78" spans="1:16" s="29" customFormat="1">
      <c r="A78" s="58"/>
      <c r="B78" s="76"/>
      <c r="C78" s="76"/>
      <c r="F78" s="60"/>
      <c r="I78"/>
      <c r="J78"/>
      <c r="K78"/>
      <c r="L78"/>
      <c r="M78"/>
      <c r="N78"/>
      <c r="O78"/>
      <c r="P78"/>
    </row>
    <row r="79" spans="1:16" s="29" customFormat="1">
      <c r="A79" s="58"/>
      <c r="B79" s="76"/>
      <c r="C79" s="76"/>
      <c r="F79" s="60"/>
      <c r="I79"/>
      <c r="J79"/>
      <c r="K79"/>
      <c r="L79"/>
      <c r="M79"/>
      <c r="N79"/>
      <c r="O79"/>
      <c r="P79"/>
    </row>
    <row r="80" spans="1:16" s="29" customFormat="1">
      <c r="A80" s="58"/>
      <c r="B80" s="76"/>
      <c r="C80" s="76"/>
      <c r="F80" s="60"/>
      <c r="I80"/>
      <c r="J80"/>
      <c r="K80"/>
      <c r="L80"/>
      <c r="M80"/>
      <c r="N80"/>
      <c r="O80"/>
      <c r="P80"/>
    </row>
    <row r="81" spans="1:16" s="29" customFormat="1">
      <c r="A81" s="58"/>
      <c r="B81" s="76"/>
      <c r="C81" s="76"/>
      <c r="F81" s="60"/>
      <c r="I81"/>
      <c r="J81"/>
      <c r="K81"/>
      <c r="L81"/>
      <c r="M81"/>
      <c r="N81"/>
      <c r="O81"/>
      <c r="P81"/>
    </row>
    <row r="82" spans="1:16" s="29" customFormat="1">
      <c r="A82" s="58"/>
      <c r="B82" s="76"/>
      <c r="C82" s="76"/>
      <c r="F82" s="60"/>
      <c r="I82"/>
      <c r="J82"/>
      <c r="K82"/>
      <c r="L82"/>
      <c r="M82"/>
      <c r="N82"/>
      <c r="O82"/>
      <c r="P82"/>
    </row>
    <row r="83" spans="1:16" s="29" customFormat="1">
      <c r="A83" s="58"/>
      <c r="B83" s="76"/>
      <c r="C83" s="76"/>
      <c r="F83" s="60"/>
      <c r="I83"/>
      <c r="J83"/>
      <c r="K83"/>
      <c r="L83"/>
      <c r="M83"/>
      <c r="N83"/>
      <c r="O83"/>
      <c r="P83"/>
    </row>
    <row r="84" spans="1:16" s="29" customFormat="1">
      <c r="A84" s="58"/>
      <c r="B84" s="76"/>
      <c r="C84" s="76"/>
      <c r="F84" s="60"/>
      <c r="I84"/>
      <c r="J84"/>
      <c r="K84"/>
      <c r="L84"/>
      <c r="M84"/>
      <c r="N84"/>
      <c r="O84"/>
      <c r="P84"/>
    </row>
    <row r="85" spans="1:16" s="29" customFormat="1">
      <c r="A85" s="58"/>
      <c r="B85" s="76"/>
      <c r="C85" s="76"/>
      <c r="F85" s="60"/>
      <c r="I85"/>
      <c r="J85"/>
      <c r="K85"/>
      <c r="L85"/>
      <c r="M85"/>
      <c r="N85"/>
      <c r="O85"/>
      <c r="P85"/>
    </row>
    <row r="86" spans="1:16" s="29" customFormat="1">
      <c r="A86" s="58"/>
      <c r="B86" s="76"/>
      <c r="C86" s="76"/>
      <c r="F86" s="60"/>
      <c r="I86"/>
      <c r="J86"/>
      <c r="K86"/>
      <c r="L86"/>
      <c r="M86"/>
      <c r="N86"/>
      <c r="O86"/>
      <c r="P86"/>
    </row>
    <row r="87" spans="1:16" s="29" customFormat="1">
      <c r="A87" s="58"/>
      <c r="B87" s="76"/>
      <c r="C87" s="76"/>
      <c r="F87" s="60"/>
      <c r="I87"/>
      <c r="J87"/>
      <c r="K87"/>
      <c r="L87"/>
      <c r="M87"/>
      <c r="N87"/>
      <c r="O87"/>
      <c r="P87"/>
    </row>
    <row r="88" spans="1:16" s="29" customFormat="1">
      <c r="A88" s="58"/>
      <c r="B88" s="76"/>
      <c r="C88" s="76"/>
      <c r="F88" s="60"/>
      <c r="I88"/>
      <c r="J88"/>
      <c r="K88"/>
      <c r="L88"/>
      <c r="M88"/>
      <c r="N88"/>
      <c r="O88"/>
      <c r="P88"/>
    </row>
    <row r="89" spans="1:16" s="29" customFormat="1">
      <c r="A89" s="58"/>
      <c r="B89" s="76"/>
      <c r="C89" s="76"/>
      <c r="F89" s="60"/>
      <c r="I89"/>
      <c r="J89"/>
      <c r="K89"/>
      <c r="L89"/>
      <c r="M89"/>
      <c r="N89"/>
      <c r="O89"/>
      <c r="P89"/>
    </row>
    <row r="90" spans="1:16" s="29" customFormat="1">
      <c r="A90" s="58"/>
      <c r="B90" s="76"/>
      <c r="C90" s="76"/>
      <c r="F90" s="60"/>
      <c r="I90"/>
      <c r="J90"/>
      <c r="K90"/>
      <c r="L90"/>
      <c r="M90"/>
      <c r="N90"/>
      <c r="O90"/>
      <c r="P90"/>
    </row>
    <row r="91" spans="1:16" s="29" customFormat="1">
      <c r="A91" s="58"/>
      <c r="B91" s="76"/>
      <c r="C91" s="76"/>
      <c r="F91" s="60"/>
      <c r="I91"/>
      <c r="J91"/>
      <c r="K91"/>
      <c r="L91"/>
      <c r="M91"/>
      <c r="N91"/>
      <c r="O91"/>
      <c r="P91"/>
    </row>
    <row r="92" spans="1:16" s="29" customFormat="1">
      <c r="A92" s="58"/>
      <c r="B92" s="76"/>
      <c r="C92" s="76"/>
      <c r="F92" s="60"/>
      <c r="I92"/>
      <c r="J92"/>
      <c r="K92"/>
      <c r="L92"/>
      <c r="M92"/>
      <c r="N92"/>
      <c r="O92"/>
      <c r="P92"/>
    </row>
    <row r="93" spans="1:16" s="29" customFormat="1">
      <c r="A93" s="58"/>
      <c r="B93" s="76"/>
      <c r="C93" s="76"/>
      <c r="F93" s="60"/>
      <c r="I93"/>
      <c r="J93"/>
      <c r="K93"/>
      <c r="L93"/>
      <c r="M93"/>
      <c r="N93"/>
      <c r="O93"/>
      <c r="P93"/>
    </row>
    <row r="94" spans="1:16" s="29" customFormat="1">
      <c r="A94" s="58"/>
      <c r="B94" s="76"/>
      <c r="C94" s="76"/>
      <c r="F94" s="60"/>
      <c r="I94"/>
      <c r="J94"/>
      <c r="K94"/>
      <c r="L94"/>
      <c r="M94"/>
      <c r="N94"/>
      <c r="O94"/>
      <c r="P94"/>
    </row>
    <row r="95" spans="1:16" s="29" customFormat="1">
      <c r="A95" s="58"/>
      <c r="B95" s="76"/>
      <c r="C95" s="76"/>
      <c r="F95" s="60"/>
      <c r="I95"/>
      <c r="J95"/>
      <c r="K95"/>
      <c r="L95"/>
      <c r="M95"/>
      <c r="N95"/>
      <c r="O95"/>
      <c r="P95"/>
    </row>
    <row r="96" spans="1:16" s="29" customFormat="1">
      <c r="A96" s="58"/>
      <c r="B96" s="76"/>
      <c r="C96" s="76"/>
      <c r="F96" s="60"/>
      <c r="I96"/>
      <c r="J96"/>
      <c r="K96"/>
      <c r="L96"/>
      <c r="M96"/>
      <c r="N96"/>
      <c r="O96"/>
      <c r="P96"/>
    </row>
    <row r="97" spans="1:16" s="29" customFormat="1">
      <c r="A97" s="58"/>
      <c r="B97" s="76"/>
      <c r="C97" s="76"/>
      <c r="F97" s="60"/>
      <c r="I97"/>
      <c r="J97"/>
      <c r="K97"/>
      <c r="L97"/>
      <c r="M97"/>
      <c r="N97"/>
      <c r="O97"/>
      <c r="P97"/>
    </row>
    <row r="98" spans="1:16" s="29" customFormat="1">
      <c r="A98" s="58"/>
      <c r="B98" s="76"/>
      <c r="C98" s="76"/>
      <c r="F98" s="60"/>
      <c r="I98"/>
      <c r="J98"/>
      <c r="K98"/>
      <c r="L98"/>
      <c r="M98"/>
      <c r="N98"/>
      <c r="O98"/>
      <c r="P98"/>
    </row>
    <row r="99" spans="1:16" s="29" customFormat="1">
      <c r="A99" s="58"/>
      <c r="B99" s="76"/>
      <c r="C99" s="76"/>
      <c r="F99" s="60"/>
      <c r="I99"/>
      <c r="J99"/>
      <c r="K99"/>
      <c r="L99"/>
      <c r="M99"/>
      <c r="N99"/>
      <c r="O99"/>
      <c r="P99"/>
    </row>
    <row r="100" spans="1:16" s="29" customFormat="1">
      <c r="A100" s="58"/>
      <c r="B100" s="76"/>
      <c r="C100" s="76"/>
      <c r="F100" s="60"/>
      <c r="I100"/>
      <c r="J100"/>
      <c r="K100"/>
      <c r="L100"/>
      <c r="M100"/>
      <c r="N100"/>
      <c r="O100"/>
      <c r="P100"/>
    </row>
    <row r="101" spans="1:16" s="29" customFormat="1">
      <c r="A101" s="58"/>
      <c r="B101" s="76"/>
      <c r="C101" s="76"/>
      <c r="F101" s="60"/>
      <c r="I101"/>
      <c r="J101"/>
      <c r="K101"/>
      <c r="L101"/>
      <c r="M101"/>
      <c r="N101"/>
      <c r="O101"/>
      <c r="P101"/>
    </row>
    <row r="102" spans="1:16" s="29" customFormat="1">
      <c r="A102" s="58"/>
      <c r="B102" s="76"/>
      <c r="C102" s="76"/>
      <c r="F102" s="60"/>
      <c r="I102"/>
      <c r="J102"/>
      <c r="K102"/>
      <c r="L102"/>
      <c r="M102"/>
      <c r="N102"/>
      <c r="O102"/>
      <c r="P102"/>
    </row>
    <row r="103" spans="1:16" s="29" customFormat="1">
      <c r="A103" s="58"/>
      <c r="B103" s="76"/>
      <c r="C103" s="76"/>
      <c r="F103" s="60"/>
      <c r="I103"/>
      <c r="J103"/>
      <c r="K103"/>
      <c r="L103"/>
      <c r="M103"/>
      <c r="N103"/>
      <c r="O103"/>
      <c r="P103"/>
    </row>
    <row r="104" spans="1:16" s="29" customFormat="1">
      <c r="A104" s="58"/>
      <c r="B104" s="76"/>
      <c r="C104" s="76"/>
      <c r="F104" s="60"/>
      <c r="I104"/>
      <c r="J104"/>
      <c r="K104"/>
      <c r="L104"/>
      <c r="M104"/>
      <c r="N104"/>
      <c r="O104"/>
      <c r="P104"/>
    </row>
    <row r="105" spans="1:16" s="29" customFormat="1">
      <c r="A105" s="58"/>
      <c r="B105" s="76"/>
      <c r="C105" s="76"/>
      <c r="F105" s="60"/>
      <c r="I105"/>
      <c r="J105"/>
      <c r="K105"/>
      <c r="L105"/>
      <c r="M105"/>
      <c r="N105"/>
      <c r="O105"/>
      <c r="P105"/>
    </row>
    <row r="106" spans="1:16" s="29" customFormat="1">
      <c r="A106" s="58"/>
      <c r="B106" s="76"/>
      <c r="C106" s="76"/>
      <c r="F106" s="60"/>
      <c r="I106"/>
      <c r="J106"/>
      <c r="K106"/>
      <c r="L106"/>
      <c r="M106"/>
      <c r="N106"/>
      <c r="O106"/>
      <c r="P106"/>
    </row>
    <row r="107" spans="1:16" s="29" customFormat="1">
      <c r="A107" s="58"/>
      <c r="B107" s="76"/>
      <c r="C107" s="76"/>
      <c r="F107" s="60"/>
      <c r="I107"/>
      <c r="J107"/>
      <c r="K107"/>
      <c r="L107"/>
      <c r="M107"/>
      <c r="N107"/>
      <c r="O107"/>
      <c r="P107"/>
    </row>
    <row r="108" spans="1:16" s="29" customFormat="1">
      <c r="A108" s="58"/>
      <c r="B108" s="76"/>
      <c r="C108" s="76"/>
      <c r="F108" s="60"/>
      <c r="I108"/>
      <c r="J108"/>
      <c r="K108"/>
      <c r="L108"/>
      <c r="M108"/>
      <c r="N108"/>
      <c r="O108"/>
      <c r="P108"/>
    </row>
    <row r="109" spans="1:16" s="29" customFormat="1">
      <c r="A109" s="58"/>
      <c r="B109" s="76"/>
      <c r="C109" s="76"/>
      <c r="F109" s="60"/>
      <c r="I109"/>
      <c r="J109"/>
      <c r="K109"/>
      <c r="L109"/>
      <c r="M109"/>
      <c r="N109"/>
      <c r="O109"/>
      <c r="P109"/>
    </row>
    <row r="110" spans="1:16" s="29" customFormat="1">
      <c r="A110" s="58"/>
      <c r="B110" s="76"/>
      <c r="C110" s="76"/>
      <c r="F110" s="60"/>
      <c r="I110"/>
      <c r="J110"/>
      <c r="K110"/>
      <c r="L110"/>
      <c r="M110"/>
      <c r="N110"/>
      <c r="O110"/>
      <c r="P110"/>
    </row>
    <row r="111" spans="1:16" s="29" customFormat="1">
      <c r="A111" s="58"/>
      <c r="B111" s="76"/>
      <c r="C111" s="76"/>
      <c r="F111" s="60"/>
      <c r="I111"/>
      <c r="J111"/>
      <c r="K111"/>
      <c r="L111"/>
      <c r="M111"/>
      <c r="N111"/>
      <c r="O111"/>
      <c r="P111"/>
    </row>
    <row r="112" spans="1:16" s="29" customFormat="1">
      <c r="A112" s="58"/>
      <c r="B112" s="76"/>
      <c r="C112" s="76"/>
      <c r="F112" s="60"/>
      <c r="I112"/>
      <c r="J112"/>
      <c r="K112"/>
      <c r="L112"/>
      <c r="M112"/>
      <c r="N112"/>
      <c r="O112"/>
      <c r="P112"/>
    </row>
    <row r="113" spans="1:16" s="29" customFormat="1">
      <c r="A113" s="58"/>
      <c r="B113" s="76"/>
      <c r="C113" s="76"/>
      <c r="F113" s="60"/>
      <c r="I113"/>
      <c r="J113"/>
      <c r="K113"/>
      <c r="L113"/>
      <c r="M113"/>
      <c r="N113"/>
      <c r="O113"/>
      <c r="P113"/>
    </row>
    <row r="114" spans="1:16" s="29" customFormat="1">
      <c r="A114" s="58"/>
      <c r="B114" s="76"/>
      <c r="C114" s="76"/>
      <c r="F114" s="60"/>
      <c r="I114"/>
      <c r="J114"/>
      <c r="K114"/>
      <c r="L114"/>
      <c r="M114"/>
      <c r="N114"/>
      <c r="O114"/>
      <c r="P114"/>
    </row>
    <row r="115" spans="1:16" s="29" customFormat="1">
      <c r="A115" s="58"/>
      <c r="B115" s="76"/>
      <c r="C115" s="76"/>
      <c r="F115" s="60"/>
      <c r="I115"/>
      <c r="J115"/>
      <c r="K115"/>
      <c r="L115"/>
      <c r="M115"/>
      <c r="N115"/>
      <c r="O115"/>
      <c r="P115"/>
    </row>
    <row r="116" spans="1:16" s="29" customFormat="1">
      <c r="A116" s="58"/>
      <c r="B116" s="76"/>
      <c r="C116" s="76"/>
      <c r="F116" s="60"/>
      <c r="I116"/>
      <c r="J116"/>
      <c r="K116"/>
      <c r="L116"/>
      <c r="M116"/>
      <c r="N116"/>
      <c r="O116"/>
      <c r="P116"/>
    </row>
    <row r="117" spans="1:16" s="29" customFormat="1">
      <c r="A117" s="58"/>
      <c r="B117" s="76"/>
      <c r="C117" s="76"/>
      <c r="F117" s="60"/>
      <c r="I117"/>
      <c r="J117"/>
      <c r="K117"/>
      <c r="L117"/>
      <c r="M117"/>
      <c r="N117"/>
      <c r="O117"/>
      <c r="P117"/>
    </row>
    <row r="118" spans="1:16" s="29" customFormat="1">
      <c r="A118" s="58"/>
      <c r="B118" s="76"/>
      <c r="C118" s="76"/>
      <c r="F118" s="60"/>
      <c r="I118"/>
      <c r="J118"/>
      <c r="K118"/>
      <c r="L118"/>
      <c r="M118"/>
      <c r="N118"/>
      <c r="O118"/>
      <c r="P118"/>
    </row>
    <row r="119" spans="1:16" s="29" customFormat="1">
      <c r="A119" s="58"/>
      <c r="B119" s="76"/>
      <c r="C119" s="76"/>
      <c r="F119" s="60"/>
      <c r="I119"/>
      <c r="J119"/>
      <c r="K119"/>
      <c r="L119"/>
      <c r="M119"/>
      <c r="N119"/>
      <c r="O119"/>
      <c r="P119"/>
    </row>
    <row r="120" spans="1:16" s="29" customFormat="1">
      <c r="A120" s="58"/>
      <c r="B120" s="76"/>
      <c r="C120" s="76"/>
      <c r="F120" s="60"/>
      <c r="I120"/>
      <c r="J120"/>
      <c r="K120"/>
      <c r="L120"/>
      <c r="M120"/>
      <c r="N120"/>
      <c r="O120"/>
      <c r="P120"/>
    </row>
    <row r="121" spans="1:16" s="29" customFormat="1">
      <c r="A121" s="58"/>
      <c r="B121" s="76"/>
      <c r="C121" s="76"/>
      <c r="F121" s="60"/>
      <c r="I121"/>
      <c r="J121"/>
      <c r="K121"/>
      <c r="L121"/>
      <c r="M121"/>
      <c r="N121"/>
      <c r="O121"/>
      <c r="P121"/>
    </row>
    <row r="122" spans="1:16" s="29" customFormat="1">
      <c r="A122" s="58"/>
      <c r="B122" s="76"/>
      <c r="C122" s="76"/>
      <c r="F122" s="60"/>
      <c r="I122"/>
      <c r="J122"/>
      <c r="K122"/>
      <c r="L122"/>
      <c r="M122"/>
      <c r="N122"/>
      <c r="O122"/>
      <c r="P122"/>
    </row>
    <row r="123" spans="1:16" s="29" customFormat="1">
      <c r="A123" s="58"/>
      <c r="B123" s="76"/>
      <c r="C123" s="76"/>
      <c r="F123" s="60"/>
      <c r="I123"/>
      <c r="J123"/>
      <c r="K123"/>
      <c r="L123"/>
      <c r="M123"/>
      <c r="N123"/>
      <c r="O123"/>
      <c r="P123"/>
    </row>
    <row r="124" spans="1:16" s="29" customFormat="1">
      <c r="A124" s="58"/>
      <c r="B124" s="76"/>
      <c r="C124" s="76"/>
      <c r="F124" s="60"/>
      <c r="I124"/>
      <c r="J124"/>
      <c r="K124"/>
      <c r="L124"/>
      <c r="M124"/>
      <c r="N124"/>
      <c r="O124"/>
      <c r="P124"/>
    </row>
    <row r="125" spans="1:16" s="29" customFormat="1">
      <c r="A125" s="58"/>
      <c r="B125" s="76"/>
      <c r="C125" s="76"/>
      <c r="F125" s="60"/>
      <c r="I125"/>
      <c r="J125"/>
      <c r="K125"/>
      <c r="L125"/>
      <c r="M125"/>
      <c r="N125"/>
      <c r="O125"/>
      <c r="P125"/>
    </row>
    <row r="126" spans="1:16" s="29" customFormat="1">
      <c r="A126" s="58"/>
      <c r="B126" s="76"/>
      <c r="C126" s="76"/>
      <c r="F126" s="60"/>
      <c r="I126"/>
      <c r="J126"/>
      <c r="K126"/>
      <c r="L126"/>
      <c r="M126"/>
      <c r="N126"/>
      <c r="O126"/>
      <c r="P126"/>
    </row>
    <row r="127" spans="1:16" s="29" customFormat="1">
      <c r="A127" s="58"/>
      <c r="B127" s="76"/>
      <c r="C127" s="76"/>
      <c r="F127" s="60"/>
      <c r="I127"/>
      <c r="J127"/>
      <c r="K127"/>
      <c r="L127"/>
      <c r="M127"/>
      <c r="N127"/>
      <c r="O127"/>
      <c r="P127"/>
    </row>
    <row r="128" spans="1:16" s="29" customFormat="1">
      <c r="A128" s="58"/>
      <c r="B128" s="76"/>
      <c r="C128" s="76"/>
      <c r="F128" s="60"/>
      <c r="I128"/>
      <c r="J128"/>
      <c r="K128"/>
      <c r="L128"/>
      <c r="M128"/>
      <c r="N128"/>
      <c r="O128"/>
      <c r="P128"/>
    </row>
    <row r="129" spans="1:16" s="29" customFormat="1">
      <c r="A129" s="58"/>
      <c r="B129" s="76"/>
      <c r="C129" s="76"/>
      <c r="F129" s="60"/>
      <c r="I129"/>
      <c r="J129"/>
      <c r="K129"/>
      <c r="L129"/>
      <c r="M129"/>
      <c r="N129"/>
      <c r="O129"/>
      <c r="P129"/>
    </row>
    <row r="130" spans="1:16" s="29" customFormat="1">
      <c r="A130" s="58"/>
      <c r="B130" s="76"/>
      <c r="C130" s="76"/>
      <c r="F130" s="60"/>
      <c r="I130"/>
      <c r="J130"/>
      <c r="K130"/>
      <c r="L130"/>
      <c r="M130"/>
      <c r="N130"/>
      <c r="O130"/>
      <c r="P130"/>
    </row>
    <row r="131" spans="1:16" s="29" customFormat="1">
      <c r="A131" s="58"/>
      <c r="B131" s="76"/>
      <c r="C131" s="76"/>
      <c r="F131" s="60"/>
      <c r="I131"/>
      <c r="J131"/>
      <c r="K131"/>
      <c r="L131"/>
      <c r="M131"/>
      <c r="N131"/>
      <c r="O131"/>
      <c r="P131"/>
    </row>
    <row r="132" spans="1:16" s="29" customFormat="1">
      <c r="A132" s="58"/>
      <c r="B132" s="76"/>
      <c r="C132" s="76"/>
      <c r="F132" s="60"/>
      <c r="I132"/>
      <c r="J132"/>
      <c r="K132"/>
      <c r="L132"/>
      <c r="M132"/>
      <c r="N132"/>
      <c r="O132"/>
      <c r="P132"/>
    </row>
    <row r="133" spans="1:16" s="29" customFormat="1">
      <c r="A133" s="58"/>
      <c r="B133" s="76"/>
      <c r="C133" s="76"/>
      <c r="F133" s="60"/>
      <c r="I133"/>
      <c r="J133"/>
      <c r="K133"/>
      <c r="L133"/>
      <c r="M133"/>
      <c r="N133"/>
      <c r="O133"/>
      <c r="P133"/>
    </row>
    <row r="134" spans="1:16" s="29" customFormat="1">
      <c r="A134" s="58"/>
      <c r="B134" s="76"/>
      <c r="C134" s="76"/>
      <c r="F134" s="60"/>
      <c r="I134"/>
      <c r="J134"/>
      <c r="K134"/>
      <c r="L134"/>
      <c r="M134"/>
      <c r="N134"/>
      <c r="O134"/>
      <c r="P134"/>
    </row>
    <row r="135" spans="1:16" s="29" customFormat="1">
      <c r="A135" s="58"/>
      <c r="B135" s="76"/>
      <c r="C135" s="76"/>
      <c r="F135" s="60"/>
      <c r="I135"/>
      <c r="J135"/>
      <c r="K135"/>
      <c r="L135"/>
      <c r="M135"/>
      <c r="N135"/>
      <c r="O135"/>
      <c r="P135"/>
    </row>
    <row r="136" spans="1:16" s="29" customFormat="1">
      <c r="A136" s="58"/>
      <c r="B136" s="76"/>
      <c r="C136" s="76"/>
      <c r="F136" s="60"/>
      <c r="I136"/>
      <c r="J136"/>
      <c r="K136"/>
      <c r="L136"/>
      <c r="M136"/>
      <c r="N136"/>
      <c r="O136"/>
      <c r="P136"/>
    </row>
    <row r="137" spans="1:16" s="29" customFormat="1">
      <c r="A137" s="58"/>
      <c r="B137" s="76"/>
      <c r="C137" s="76"/>
      <c r="F137" s="60"/>
      <c r="I137"/>
      <c r="J137"/>
      <c r="K137"/>
      <c r="L137"/>
      <c r="M137"/>
      <c r="N137"/>
      <c r="O137"/>
      <c r="P137"/>
    </row>
    <row r="138" spans="1:16" s="29" customFormat="1">
      <c r="A138" s="58"/>
      <c r="B138" s="76"/>
      <c r="C138" s="76"/>
      <c r="F138" s="60"/>
      <c r="I138"/>
      <c r="J138"/>
      <c r="K138"/>
      <c r="L138"/>
      <c r="M138"/>
      <c r="N138"/>
      <c r="O138"/>
      <c r="P138"/>
    </row>
    <row r="139" spans="1:16" s="29" customFormat="1">
      <c r="A139" s="58"/>
      <c r="B139" s="76"/>
      <c r="C139" s="76"/>
      <c r="F139" s="60"/>
      <c r="I139"/>
      <c r="J139"/>
      <c r="K139"/>
      <c r="L139"/>
      <c r="M139"/>
      <c r="N139"/>
      <c r="O139"/>
      <c r="P139"/>
    </row>
    <row r="140" spans="1:16" s="29" customFormat="1">
      <c r="A140" s="58"/>
      <c r="B140" s="76"/>
      <c r="C140" s="76"/>
      <c r="F140" s="60"/>
      <c r="I140"/>
      <c r="J140"/>
      <c r="K140"/>
      <c r="L140"/>
      <c r="M140"/>
      <c r="N140"/>
      <c r="O140"/>
      <c r="P140"/>
    </row>
    <row r="141" spans="1:16" s="29" customFormat="1">
      <c r="A141" s="58"/>
      <c r="B141" s="76"/>
      <c r="C141" s="76"/>
      <c r="F141" s="60"/>
      <c r="I141"/>
      <c r="J141"/>
      <c r="K141"/>
      <c r="L141"/>
      <c r="M141"/>
      <c r="N141"/>
      <c r="O141"/>
      <c r="P141"/>
    </row>
    <row r="142" spans="1:16" s="29" customFormat="1">
      <c r="A142" s="58"/>
      <c r="B142" s="76"/>
      <c r="C142" s="76"/>
      <c r="F142" s="60"/>
      <c r="I142"/>
      <c r="J142"/>
      <c r="K142"/>
      <c r="L142"/>
      <c r="M142"/>
      <c r="N142"/>
      <c r="O142"/>
      <c r="P142"/>
    </row>
    <row r="143" spans="1:16" s="29" customFormat="1">
      <c r="A143" s="58"/>
      <c r="B143" s="76"/>
      <c r="C143" s="76"/>
      <c r="F143" s="60"/>
      <c r="I143"/>
      <c r="J143"/>
      <c r="K143"/>
      <c r="L143"/>
      <c r="M143"/>
      <c r="N143"/>
      <c r="O143"/>
      <c r="P143"/>
    </row>
    <row r="144" spans="1:16" s="29" customFormat="1">
      <c r="A144" s="58"/>
      <c r="B144" s="76"/>
      <c r="C144" s="76"/>
      <c r="F144" s="60"/>
      <c r="I144"/>
      <c r="J144"/>
      <c r="K144"/>
      <c r="L144"/>
      <c r="M144"/>
      <c r="N144"/>
      <c r="O144"/>
      <c r="P144"/>
    </row>
    <row r="145" spans="1:16" s="29" customFormat="1">
      <c r="A145" s="58"/>
      <c r="B145" s="76"/>
      <c r="C145" s="76"/>
      <c r="F145" s="60"/>
      <c r="I145"/>
      <c r="J145"/>
      <c r="K145"/>
      <c r="L145"/>
      <c r="M145"/>
      <c r="N145"/>
      <c r="O145"/>
      <c r="P145"/>
    </row>
    <row r="146" spans="1:16" s="29" customFormat="1">
      <c r="A146" s="58"/>
      <c r="B146" s="76"/>
      <c r="C146" s="76"/>
      <c r="F146" s="60"/>
      <c r="I146"/>
      <c r="J146"/>
      <c r="K146"/>
      <c r="L146"/>
      <c r="M146"/>
      <c r="N146"/>
      <c r="O146"/>
      <c r="P146"/>
    </row>
    <row r="147" spans="1:16" s="29" customFormat="1">
      <c r="A147" s="58"/>
      <c r="B147" s="76"/>
      <c r="C147" s="76"/>
      <c r="F147" s="60"/>
      <c r="I147"/>
      <c r="J147"/>
      <c r="K147"/>
      <c r="L147"/>
      <c r="M147"/>
      <c r="N147"/>
      <c r="O147"/>
      <c r="P147"/>
    </row>
    <row r="148" spans="1:16" s="29" customFormat="1">
      <c r="A148" s="58"/>
      <c r="B148" s="76"/>
      <c r="C148" s="76"/>
      <c r="F148" s="60"/>
      <c r="I148"/>
      <c r="J148"/>
      <c r="K148"/>
      <c r="L148"/>
      <c r="M148"/>
      <c r="N148"/>
      <c r="O148"/>
      <c r="P148"/>
    </row>
    <row r="149" spans="1:16" s="29" customFormat="1">
      <c r="A149" s="58"/>
      <c r="B149" s="76"/>
      <c r="C149" s="76"/>
      <c r="F149" s="60"/>
      <c r="I149"/>
      <c r="J149"/>
      <c r="K149"/>
      <c r="L149"/>
      <c r="M149"/>
      <c r="N149"/>
      <c r="O149"/>
      <c r="P149"/>
    </row>
    <row r="150" spans="1:16" s="29" customFormat="1">
      <c r="A150" s="58"/>
      <c r="B150" s="76"/>
      <c r="C150" s="76"/>
      <c r="F150" s="60"/>
      <c r="I150"/>
      <c r="J150"/>
      <c r="K150"/>
      <c r="L150"/>
      <c r="M150"/>
      <c r="N150"/>
      <c r="O150"/>
      <c r="P150"/>
    </row>
    <row r="151" spans="1:16" s="29" customFormat="1">
      <c r="A151" s="58"/>
      <c r="B151" s="76"/>
      <c r="C151" s="76"/>
      <c r="F151" s="60"/>
      <c r="I151"/>
      <c r="J151"/>
      <c r="K151"/>
      <c r="L151"/>
      <c r="M151"/>
      <c r="N151"/>
      <c r="O151"/>
      <c r="P151"/>
    </row>
    <row r="152" spans="1:16" s="29" customFormat="1">
      <c r="A152" s="58"/>
      <c r="B152" s="76"/>
      <c r="C152" s="76"/>
      <c r="F152" s="60"/>
      <c r="I152"/>
      <c r="J152"/>
      <c r="K152"/>
      <c r="L152"/>
      <c r="M152"/>
      <c r="N152"/>
      <c r="O152"/>
      <c r="P152"/>
    </row>
    <row r="153" spans="1:16" s="29" customFormat="1">
      <c r="A153" s="58"/>
      <c r="B153" s="76"/>
      <c r="C153" s="76"/>
      <c r="F153" s="60"/>
      <c r="I153"/>
      <c r="J153"/>
      <c r="K153"/>
      <c r="L153"/>
      <c r="M153"/>
      <c r="N153"/>
      <c r="O153"/>
      <c r="P153"/>
    </row>
    <row r="154" spans="1:16" s="29" customFormat="1">
      <c r="A154" s="58"/>
      <c r="B154" s="76"/>
      <c r="C154" s="76"/>
      <c r="F154" s="60"/>
      <c r="I154"/>
      <c r="J154"/>
      <c r="K154"/>
      <c r="L154"/>
      <c r="M154"/>
      <c r="N154"/>
      <c r="O154"/>
      <c r="P154"/>
    </row>
    <row r="155" spans="1:16" s="29" customFormat="1">
      <c r="A155" s="58"/>
      <c r="B155" s="76"/>
      <c r="C155" s="76"/>
      <c r="F155" s="60"/>
      <c r="I155"/>
      <c r="J155"/>
      <c r="K155"/>
      <c r="L155"/>
      <c r="M155"/>
      <c r="N155"/>
      <c r="O155"/>
      <c r="P155"/>
    </row>
    <row r="156" spans="1:16" s="29" customFormat="1">
      <c r="A156" s="58"/>
      <c r="B156" s="76"/>
      <c r="C156" s="76"/>
      <c r="F156" s="60"/>
      <c r="I156"/>
      <c r="J156"/>
      <c r="K156"/>
      <c r="L156"/>
      <c r="M156"/>
      <c r="N156"/>
      <c r="O156"/>
      <c r="P156"/>
    </row>
    <row r="157" spans="1:16" s="29" customFormat="1">
      <c r="A157" s="58"/>
      <c r="B157" s="76"/>
      <c r="C157" s="76"/>
      <c r="F157" s="60"/>
      <c r="I157"/>
      <c r="J157"/>
      <c r="K157"/>
      <c r="L157"/>
      <c r="M157"/>
      <c r="N157"/>
      <c r="O157"/>
      <c r="P157"/>
    </row>
    <row r="158" spans="1:16" s="29" customFormat="1">
      <c r="A158" s="58"/>
      <c r="B158" s="76"/>
      <c r="C158" s="76"/>
      <c r="F158" s="60"/>
      <c r="I158"/>
      <c r="J158"/>
      <c r="K158"/>
      <c r="L158"/>
      <c r="M158"/>
      <c r="N158"/>
      <c r="O158"/>
      <c r="P158"/>
    </row>
    <row r="159" spans="1:16" s="29" customFormat="1">
      <c r="A159" s="58"/>
      <c r="B159" s="76"/>
      <c r="C159" s="76"/>
      <c r="F159" s="60"/>
      <c r="I159"/>
      <c r="J159"/>
      <c r="K159"/>
      <c r="L159"/>
      <c r="M159"/>
      <c r="N159"/>
      <c r="O159"/>
      <c r="P159"/>
    </row>
    <row r="160" spans="1:16" s="29" customFormat="1">
      <c r="A160" s="58"/>
      <c r="B160" s="76"/>
      <c r="C160" s="76"/>
      <c r="F160" s="60"/>
      <c r="I160"/>
      <c r="J160"/>
      <c r="K160"/>
      <c r="L160"/>
      <c r="M160"/>
      <c r="N160"/>
      <c r="O160"/>
      <c r="P160"/>
    </row>
    <row r="161" spans="1:16" s="29" customFormat="1">
      <c r="A161" s="58"/>
      <c r="B161" s="76"/>
      <c r="C161" s="76"/>
      <c r="F161" s="60"/>
      <c r="I161"/>
      <c r="J161"/>
      <c r="K161"/>
      <c r="L161"/>
      <c r="M161"/>
      <c r="N161"/>
      <c r="O161"/>
      <c r="P161"/>
    </row>
    <row r="162" spans="1:16" s="29" customFormat="1">
      <c r="A162" s="58"/>
      <c r="B162" s="76"/>
      <c r="C162" s="76"/>
      <c r="F162" s="60"/>
      <c r="I162"/>
      <c r="J162"/>
      <c r="K162"/>
      <c r="L162"/>
      <c r="M162"/>
      <c r="N162"/>
      <c r="O162"/>
      <c r="P162"/>
    </row>
    <row r="163" spans="1:16" s="29" customFormat="1">
      <c r="A163" s="58"/>
      <c r="B163" s="76"/>
      <c r="C163" s="76"/>
      <c r="F163" s="60"/>
      <c r="I163"/>
      <c r="J163"/>
      <c r="K163"/>
      <c r="L163"/>
      <c r="M163"/>
      <c r="N163"/>
      <c r="O163"/>
      <c r="P163"/>
    </row>
    <row r="164" spans="1:16" s="29" customFormat="1">
      <c r="A164" s="58"/>
      <c r="B164" s="76"/>
      <c r="C164" s="76"/>
      <c r="F164" s="60"/>
      <c r="I164"/>
      <c r="J164"/>
      <c r="K164"/>
      <c r="L164"/>
      <c r="M164"/>
      <c r="N164"/>
      <c r="O164"/>
      <c r="P164"/>
    </row>
    <row r="165" spans="1:16" s="29" customFormat="1">
      <c r="A165" s="58"/>
      <c r="B165" s="76"/>
      <c r="C165" s="76"/>
      <c r="F165" s="60"/>
      <c r="I165"/>
      <c r="J165"/>
      <c r="K165"/>
      <c r="L165"/>
      <c r="M165"/>
      <c r="N165"/>
      <c r="O165"/>
      <c r="P165"/>
    </row>
    <row r="166" spans="1:16" s="29" customFormat="1">
      <c r="A166" s="58"/>
      <c r="B166" s="76"/>
      <c r="C166" s="76"/>
      <c r="F166" s="60"/>
      <c r="I166"/>
      <c r="J166"/>
      <c r="K166"/>
      <c r="L166"/>
      <c r="M166"/>
      <c r="N166"/>
      <c r="O166"/>
      <c r="P166"/>
    </row>
    <row r="167" spans="1:16" s="29" customFormat="1">
      <c r="A167" s="58"/>
      <c r="B167" s="76"/>
      <c r="C167" s="76"/>
      <c r="F167" s="60"/>
      <c r="I167"/>
      <c r="J167"/>
      <c r="K167"/>
      <c r="L167"/>
      <c r="M167"/>
      <c r="N167"/>
      <c r="O167"/>
      <c r="P167"/>
    </row>
    <row r="168" spans="1:16" s="29" customFormat="1">
      <c r="A168" s="58"/>
      <c r="B168" s="76"/>
      <c r="C168" s="76"/>
      <c r="F168" s="60"/>
      <c r="I168"/>
      <c r="J168"/>
      <c r="K168"/>
      <c r="L168"/>
      <c r="M168"/>
      <c r="N168"/>
      <c r="O168"/>
      <c r="P168"/>
    </row>
    <row r="169" spans="1:16" s="29" customFormat="1">
      <c r="A169" s="58"/>
      <c r="B169" s="76"/>
      <c r="C169" s="76"/>
      <c r="F169" s="60"/>
      <c r="I169"/>
      <c r="J169"/>
      <c r="K169"/>
      <c r="L169"/>
      <c r="M169"/>
      <c r="N169"/>
      <c r="O169"/>
      <c r="P169"/>
    </row>
    <row r="170" spans="1:16" s="29" customFormat="1">
      <c r="A170" s="58"/>
      <c r="B170" s="76"/>
      <c r="C170" s="76"/>
      <c r="F170" s="60"/>
      <c r="I170"/>
      <c r="J170"/>
      <c r="K170"/>
      <c r="L170"/>
      <c r="M170"/>
      <c r="N170"/>
      <c r="O170"/>
      <c r="P170"/>
    </row>
    <row r="171" spans="1:16" s="29" customFormat="1">
      <c r="A171" s="58"/>
      <c r="B171" s="76"/>
      <c r="C171" s="76"/>
      <c r="F171" s="60"/>
      <c r="I171"/>
      <c r="J171"/>
      <c r="K171"/>
      <c r="L171"/>
      <c r="M171"/>
      <c r="N171"/>
      <c r="O171"/>
      <c r="P171"/>
    </row>
    <row r="172" spans="1:16" s="29" customFormat="1">
      <c r="A172" s="58"/>
      <c r="B172" s="76"/>
      <c r="C172" s="76"/>
      <c r="F172" s="60"/>
      <c r="I172"/>
      <c r="J172"/>
      <c r="K172"/>
      <c r="L172"/>
      <c r="M172"/>
      <c r="N172"/>
      <c r="O172"/>
      <c r="P172"/>
    </row>
    <row r="173" spans="1:16" s="29" customFormat="1">
      <c r="A173" s="58"/>
      <c r="B173" s="76"/>
      <c r="C173" s="76"/>
      <c r="F173" s="60"/>
      <c r="I173"/>
      <c r="J173"/>
      <c r="K173"/>
      <c r="L173"/>
      <c r="M173"/>
      <c r="N173"/>
      <c r="O173"/>
      <c r="P173"/>
    </row>
    <row r="174" spans="1:16" s="29" customFormat="1">
      <c r="A174" s="58"/>
      <c r="B174" s="76"/>
      <c r="C174" s="76"/>
      <c r="F174" s="60"/>
      <c r="I174"/>
      <c r="J174"/>
      <c r="K174"/>
      <c r="L174"/>
      <c r="M174"/>
      <c r="N174"/>
      <c r="O174"/>
      <c r="P174"/>
    </row>
    <row r="175" spans="1:16" s="29" customFormat="1">
      <c r="A175" s="58"/>
      <c r="B175" s="76"/>
      <c r="C175" s="76"/>
      <c r="F175" s="60"/>
      <c r="I175"/>
      <c r="J175"/>
      <c r="K175"/>
      <c r="L175"/>
      <c r="M175"/>
      <c r="N175"/>
      <c r="O175"/>
      <c r="P175"/>
    </row>
    <row r="176" spans="1:16" s="29" customFormat="1">
      <c r="A176" s="58"/>
      <c r="B176" s="76"/>
      <c r="C176" s="76"/>
      <c r="F176" s="60"/>
      <c r="I176"/>
      <c r="J176"/>
      <c r="K176"/>
      <c r="L176"/>
      <c r="M176"/>
      <c r="N176"/>
      <c r="O176"/>
      <c r="P176"/>
    </row>
    <row r="177" spans="1:16" s="29" customFormat="1">
      <c r="A177" s="58"/>
      <c r="B177" s="76"/>
      <c r="C177" s="76"/>
      <c r="F177" s="60"/>
      <c r="I177"/>
      <c r="J177"/>
      <c r="K177"/>
      <c r="L177"/>
      <c r="M177"/>
      <c r="N177"/>
      <c r="O177"/>
      <c r="P177"/>
    </row>
    <row r="178" spans="1:16" s="29" customFormat="1">
      <c r="A178" s="58"/>
      <c r="B178" s="76"/>
      <c r="C178" s="76"/>
      <c r="F178" s="60"/>
      <c r="I178"/>
      <c r="J178"/>
      <c r="K178"/>
      <c r="L178"/>
      <c r="M178"/>
      <c r="N178"/>
      <c r="O178"/>
      <c r="P178"/>
    </row>
    <row r="179" spans="1:16" s="29" customFormat="1">
      <c r="A179" s="58"/>
      <c r="B179" s="76"/>
      <c r="C179" s="76"/>
      <c r="F179" s="60"/>
      <c r="I179"/>
      <c r="J179"/>
      <c r="K179"/>
      <c r="L179"/>
      <c r="M179"/>
      <c r="N179"/>
      <c r="O179"/>
      <c r="P179"/>
    </row>
    <row r="180" spans="1:16" s="29" customFormat="1">
      <c r="A180" s="58"/>
      <c r="B180" s="76"/>
      <c r="C180" s="76"/>
      <c r="F180" s="60"/>
      <c r="I180"/>
      <c r="J180"/>
      <c r="K180"/>
      <c r="L180"/>
      <c r="M180"/>
      <c r="N180"/>
      <c r="O180"/>
      <c r="P180"/>
    </row>
    <row r="181" spans="1:16" s="29" customFormat="1">
      <c r="A181" s="58"/>
      <c r="B181" s="76"/>
      <c r="C181" s="76"/>
      <c r="F181" s="60"/>
      <c r="I181"/>
      <c r="J181"/>
      <c r="K181"/>
      <c r="L181"/>
      <c r="M181"/>
      <c r="N181"/>
      <c r="O181"/>
      <c r="P181"/>
    </row>
    <row r="182" spans="1:16" s="29" customFormat="1">
      <c r="A182" s="58"/>
      <c r="B182" s="76"/>
      <c r="C182" s="76"/>
      <c r="F182" s="60"/>
      <c r="I182"/>
      <c r="J182"/>
      <c r="K182"/>
      <c r="L182"/>
      <c r="M182"/>
      <c r="N182"/>
      <c r="O182"/>
      <c r="P182"/>
    </row>
    <row r="183" spans="1:16" s="29" customFormat="1">
      <c r="A183" s="58"/>
      <c r="B183" s="76"/>
      <c r="C183" s="76"/>
      <c r="F183" s="60"/>
      <c r="I183"/>
      <c r="J183"/>
      <c r="K183"/>
      <c r="L183"/>
      <c r="M183"/>
      <c r="N183"/>
      <c r="O183"/>
      <c r="P183"/>
    </row>
    <row r="184" spans="1:16" s="29" customFormat="1">
      <c r="A184" s="58"/>
      <c r="B184" s="76"/>
      <c r="C184" s="76"/>
      <c r="F184" s="60"/>
      <c r="I184"/>
      <c r="J184"/>
      <c r="K184"/>
      <c r="L184"/>
      <c r="M184"/>
      <c r="N184"/>
      <c r="O184"/>
      <c r="P184"/>
    </row>
    <row r="185" spans="1:16" s="29" customFormat="1">
      <c r="A185" s="58"/>
      <c r="B185" s="76"/>
      <c r="C185" s="76"/>
      <c r="F185" s="60"/>
      <c r="I185"/>
      <c r="J185"/>
      <c r="K185"/>
      <c r="L185"/>
      <c r="M185"/>
      <c r="N185"/>
      <c r="O185"/>
      <c r="P185"/>
    </row>
    <row r="186" spans="1:16" s="29" customFormat="1">
      <c r="A186" s="58"/>
      <c r="B186" s="76"/>
      <c r="C186" s="76"/>
      <c r="F186" s="60"/>
      <c r="I186"/>
      <c r="J186"/>
      <c r="K186"/>
      <c r="L186"/>
      <c r="M186"/>
      <c r="N186"/>
      <c r="O186"/>
      <c r="P186"/>
    </row>
    <row r="187" spans="1:16" s="29" customFormat="1">
      <c r="A187" s="58"/>
      <c r="B187" s="76"/>
      <c r="C187" s="76"/>
      <c r="F187" s="60"/>
      <c r="I187"/>
      <c r="J187"/>
      <c r="K187"/>
      <c r="L187"/>
      <c r="M187"/>
      <c r="N187"/>
      <c r="O187"/>
      <c r="P187"/>
    </row>
    <row r="188" spans="1:16" s="29" customFormat="1">
      <c r="A188" s="58"/>
      <c r="B188" s="76"/>
      <c r="C188" s="76"/>
      <c r="F188" s="60"/>
      <c r="I188"/>
      <c r="J188"/>
      <c r="K188"/>
      <c r="L188"/>
      <c r="M188"/>
      <c r="N188"/>
      <c r="O188"/>
      <c r="P188"/>
    </row>
    <row r="189" spans="1:16" s="29" customFormat="1">
      <c r="A189" s="58"/>
      <c r="B189" s="76"/>
      <c r="C189" s="76"/>
      <c r="F189" s="60"/>
      <c r="I189"/>
      <c r="J189"/>
      <c r="K189"/>
      <c r="L189"/>
      <c r="M189"/>
      <c r="N189"/>
      <c r="O189"/>
      <c r="P189"/>
    </row>
    <row r="190" spans="1:16" s="29" customFormat="1">
      <c r="A190" s="58"/>
      <c r="B190" s="76"/>
      <c r="C190" s="76"/>
      <c r="F190" s="60"/>
      <c r="I190"/>
      <c r="J190"/>
      <c r="K190"/>
      <c r="L190"/>
      <c r="M190"/>
      <c r="N190"/>
      <c r="O190"/>
      <c r="P190"/>
    </row>
    <row r="191" spans="1:16" s="29" customFormat="1">
      <c r="A191" s="58"/>
      <c r="B191" s="76"/>
      <c r="C191" s="76"/>
      <c r="F191" s="60"/>
      <c r="I191"/>
      <c r="J191"/>
      <c r="K191"/>
      <c r="L191"/>
      <c r="M191"/>
      <c r="N191"/>
      <c r="O191"/>
      <c r="P191"/>
    </row>
    <row r="192" spans="1:16" s="29" customFormat="1">
      <c r="A192" s="58"/>
      <c r="B192" s="76"/>
      <c r="C192" s="76"/>
      <c r="F192" s="60"/>
      <c r="I192"/>
      <c r="J192"/>
      <c r="K192"/>
      <c r="L192"/>
      <c r="M192"/>
      <c r="N192"/>
      <c r="O192"/>
      <c r="P192"/>
    </row>
    <row r="193" spans="1:16" s="29" customFormat="1">
      <c r="A193" s="58"/>
      <c r="B193" s="76"/>
      <c r="C193" s="76"/>
      <c r="F193" s="60"/>
      <c r="I193"/>
      <c r="J193"/>
      <c r="K193"/>
      <c r="L193"/>
      <c r="M193"/>
      <c r="N193"/>
      <c r="O193"/>
      <c r="P193"/>
    </row>
    <row r="194" spans="1:16" s="29" customFormat="1">
      <c r="A194" s="58"/>
      <c r="B194" s="76"/>
      <c r="C194" s="76"/>
      <c r="F194" s="60"/>
      <c r="I194"/>
      <c r="J194"/>
      <c r="K194"/>
      <c r="L194"/>
      <c r="M194"/>
      <c r="N194"/>
      <c r="O194"/>
      <c r="P194"/>
    </row>
    <row r="195" spans="1:16" s="29" customFormat="1">
      <c r="A195" s="58"/>
      <c r="B195" s="76"/>
      <c r="C195" s="76"/>
      <c r="F195" s="60"/>
      <c r="I195"/>
      <c r="J195"/>
      <c r="K195"/>
      <c r="L195"/>
      <c r="M195"/>
      <c r="N195"/>
      <c r="O195"/>
      <c r="P195"/>
    </row>
    <row r="196" spans="1:16" s="29" customFormat="1">
      <c r="A196" s="58"/>
      <c r="B196" s="76"/>
      <c r="C196" s="76"/>
      <c r="F196" s="60"/>
      <c r="I196"/>
      <c r="J196"/>
      <c r="K196"/>
      <c r="L196"/>
      <c r="M196"/>
      <c r="N196"/>
      <c r="O196"/>
      <c r="P196"/>
    </row>
    <row r="197" spans="1:16" s="29" customFormat="1">
      <c r="A197" s="58"/>
      <c r="B197" s="76"/>
      <c r="C197" s="76"/>
      <c r="F197" s="60"/>
      <c r="I197"/>
      <c r="J197"/>
      <c r="K197"/>
      <c r="L197"/>
      <c r="M197"/>
      <c r="N197"/>
      <c r="O197"/>
      <c r="P197"/>
    </row>
    <row r="198" spans="1:16" s="29" customFormat="1">
      <c r="A198" s="58"/>
      <c r="B198" s="76"/>
      <c r="C198" s="76"/>
      <c r="F198" s="60"/>
      <c r="I198"/>
      <c r="J198"/>
      <c r="K198"/>
      <c r="L198"/>
      <c r="M198"/>
      <c r="N198"/>
      <c r="O198"/>
      <c r="P198"/>
    </row>
    <row r="199" spans="1:16" s="29" customFormat="1">
      <c r="A199" s="58"/>
      <c r="B199" s="76"/>
      <c r="C199" s="76"/>
      <c r="F199" s="60"/>
      <c r="I199"/>
      <c r="J199"/>
      <c r="K199"/>
      <c r="L199"/>
      <c r="M199"/>
      <c r="N199"/>
      <c r="O199"/>
      <c r="P199"/>
    </row>
    <row r="200" spans="1:16" s="29" customFormat="1">
      <c r="A200" s="58"/>
      <c r="B200" s="76"/>
      <c r="C200" s="76"/>
      <c r="F200" s="60"/>
      <c r="I200"/>
      <c r="J200"/>
      <c r="K200"/>
      <c r="L200"/>
      <c r="M200"/>
      <c r="N200"/>
      <c r="O200"/>
      <c r="P200"/>
    </row>
    <row r="201" spans="1:16" s="29" customFormat="1">
      <c r="A201" s="58"/>
      <c r="B201" s="76"/>
      <c r="C201" s="76"/>
      <c r="F201" s="60"/>
      <c r="I201"/>
      <c r="J201"/>
      <c r="K201"/>
      <c r="L201"/>
      <c r="M201"/>
      <c r="N201"/>
      <c r="O201"/>
      <c r="P201"/>
    </row>
    <row r="202" spans="1:16" s="29" customFormat="1">
      <c r="A202" s="58"/>
      <c r="B202" s="76"/>
      <c r="C202" s="76"/>
      <c r="F202" s="60"/>
      <c r="I202"/>
      <c r="J202"/>
      <c r="K202"/>
      <c r="L202"/>
      <c r="M202"/>
      <c r="N202"/>
      <c r="O202"/>
      <c r="P202"/>
    </row>
    <row r="203" spans="1:16" s="29" customFormat="1">
      <c r="A203" s="58"/>
      <c r="B203" s="76"/>
      <c r="C203" s="76"/>
      <c r="F203" s="60"/>
      <c r="I203"/>
      <c r="J203"/>
      <c r="K203"/>
      <c r="L203"/>
      <c r="M203"/>
      <c r="N203"/>
      <c r="O203"/>
      <c r="P203"/>
    </row>
    <row r="204" spans="1:16" s="29" customFormat="1">
      <c r="A204" s="58"/>
      <c r="B204" s="76"/>
      <c r="C204" s="76"/>
      <c r="F204" s="60"/>
      <c r="I204"/>
      <c r="J204"/>
      <c r="K204"/>
      <c r="L204"/>
      <c r="M204"/>
      <c r="N204"/>
      <c r="O204"/>
      <c r="P204"/>
    </row>
    <row r="205" spans="1:16" s="29" customFormat="1">
      <c r="A205" s="58"/>
      <c r="B205" s="76"/>
      <c r="C205" s="76"/>
      <c r="F205" s="60"/>
      <c r="I205"/>
      <c r="J205"/>
      <c r="K205"/>
      <c r="L205"/>
      <c r="M205"/>
      <c r="N205"/>
      <c r="O205"/>
      <c r="P205"/>
    </row>
    <row r="206" spans="1:16" s="29" customFormat="1">
      <c r="A206" s="58"/>
      <c r="B206" s="76"/>
      <c r="C206" s="76"/>
      <c r="F206" s="60"/>
      <c r="I206"/>
      <c r="J206"/>
      <c r="K206"/>
      <c r="L206"/>
      <c r="M206"/>
      <c r="N206"/>
      <c r="O206"/>
      <c r="P206"/>
    </row>
    <row r="207" spans="1:16" s="29" customFormat="1">
      <c r="A207" s="58"/>
      <c r="B207" s="76"/>
      <c r="C207" s="76"/>
      <c r="F207" s="60"/>
      <c r="I207"/>
      <c r="J207"/>
      <c r="K207"/>
      <c r="L207"/>
      <c r="M207"/>
      <c r="N207"/>
      <c r="O207"/>
      <c r="P207"/>
    </row>
    <row r="208" spans="1:16" s="29" customFormat="1">
      <c r="A208" s="58"/>
      <c r="B208" s="76"/>
      <c r="C208" s="76"/>
      <c r="F208" s="60"/>
      <c r="I208"/>
      <c r="J208"/>
      <c r="K208"/>
      <c r="L208"/>
      <c r="M208"/>
      <c r="N208"/>
      <c r="O208"/>
      <c r="P208"/>
    </row>
    <row r="209" spans="1:16" s="29" customFormat="1">
      <c r="A209" s="58"/>
      <c r="B209" s="76"/>
      <c r="C209" s="76"/>
      <c r="F209" s="60"/>
      <c r="I209"/>
      <c r="J209"/>
      <c r="K209"/>
      <c r="L209"/>
      <c r="M209"/>
      <c r="N209"/>
      <c r="O209"/>
      <c r="P209"/>
    </row>
    <row r="210" spans="1:16" s="29" customFormat="1">
      <c r="A210" s="58"/>
      <c r="B210" s="76"/>
      <c r="C210" s="76"/>
      <c r="F210" s="60"/>
      <c r="I210"/>
      <c r="J210"/>
      <c r="K210"/>
      <c r="L210"/>
      <c r="M210"/>
      <c r="N210"/>
      <c r="O210"/>
      <c r="P210"/>
    </row>
    <row r="211" spans="1:16" s="29" customFormat="1">
      <c r="A211" s="58"/>
      <c r="B211" s="76"/>
      <c r="C211" s="76"/>
      <c r="F211" s="60"/>
      <c r="I211"/>
      <c r="J211"/>
      <c r="K211"/>
      <c r="L211"/>
      <c r="M211"/>
      <c r="N211"/>
      <c r="O211"/>
      <c r="P211"/>
    </row>
    <row r="212" spans="1:16" s="29" customFormat="1">
      <c r="A212" s="58"/>
      <c r="B212" s="76"/>
      <c r="C212" s="76"/>
      <c r="F212" s="60"/>
      <c r="I212"/>
      <c r="J212"/>
      <c r="K212"/>
      <c r="L212"/>
      <c r="M212"/>
      <c r="N212"/>
      <c r="O212"/>
      <c r="P212"/>
    </row>
    <row r="213" spans="1:16" s="29" customFormat="1">
      <c r="A213" s="58"/>
      <c r="B213" s="76"/>
      <c r="C213" s="76"/>
      <c r="F213" s="60"/>
      <c r="I213"/>
      <c r="J213"/>
      <c r="K213"/>
      <c r="L213"/>
      <c r="M213"/>
      <c r="N213"/>
      <c r="O213"/>
      <c r="P213"/>
    </row>
    <row r="214" spans="1:16" s="29" customFormat="1">
      <c r="A214" s="58"/>
      <c r="B214" s="76"/>
      <c r="C214" s="76"/>
      <c r="F214" s="60"/>
      <c r="I214"/>
      <c r="J214"/>
      <c r="K214"/>
      <c r="L214"/>
      <c r="M214"/>
      <c r="N214"/>
      <c r="O214"/>
      <c r="P214"/>
    </row>
    <row r="215" spans="1:16" s="29" customFormat="1">
      <c r="A215" s="58"/>
      <c r="B215" s="76"/>
      <c r="C215" s="76"/>
      <c r="F215" s="60"/>
      <c r="I215"/>
      <c r="J215"/>
      <c r="K215"/>
      <c r="L215"/>
      <c r="M215"/>
      <c r="N215"/>
      <c r="O215"/>
      <c r="P215"/>
    </row>
    <row r="216" spans="1:16" s="29" customFormat="1">
      <c r="A216" s="58"/>
      <c r="B216" s="76"/>
      <c r="C216" s="76"/>
      <c r="F216" s="60"/>
      <c r="I216"/>
      <c r="J216"/>
      <c r="K216"/>
      <c r="L216"/>
      <c r="M216"/>
      <c r="N216"/>
      <c r="O216"/>
      <c r="P216"/>
    </row>
    <row r="217" spans="1:16" s="29" customFormat="1">
      <c r="A217" s="58"/>
      <c r="B217" s="76"/>
      <c r="C217" s="76"/>
      <c r="F217" s="60"/>
      <c r="I217"/>
      <c r="J217"/>
      <c r="K217"/>
      <c r="L217"/>
      <c r="M217"/>
      <c r="N217"/>
      <c r="O217"/>
      <c r="P217"/>
    </row>
    <row r="218" spans="1:16" s="29" customFormat="1">
      <c r="A218" s="58"/>
      <c r="B218" s="76"/>
      <c r="C218" s="76"/>
      <c r="F218" s="60"/>
      <c r="I218"/>
      <c r="J218"/>
      <c r="K218"/>
      <c r="L218"/>
      <c r="M218"/>
      <c r="N218"/>
      <c r="O218"/>
      <c r="P218"/>
    </row>
    <row r="219" spans="1:16" s="29" customFormat="1">
      <c r="A219" s="58"/>
      <c r="B219" s="76"/>
      <c r="C219" s="76"/>
      <c r="F219" s="60"/>
      <c r="I219"/>
      <c r="J219"/>
      <c r="K219"/>
      <c r="L219"/>
      <c r="M219"/>
      <c r="N219"/>
      <c r="O219"/>
      <c r="P219"/>
    </row>
    <row r="220" spans="1:16" s="29" customFormat="1">
      <c r="A220" s="58"/>
      <c r="B220" s="76"/>
      <c r="C220" s="76"/>
      <c r="F220" s="60"/>
      <c r="I220"/>
      <c r="J220"/>
      <c r="K220"/>
      <c r="L220"/>
      <c r="M220"/>
      <c r="N220"/>
      <c r="O220"/>
      <c r="P220"/>
    </row>
    <row r="221" spans="1:16" s="29" customFormat="1">
      <c r="A221" s="58"/>
      <c r="B221" s="76"/>
      <c r="C221" s="76"/>
      <c r="F221" s="60"/>
      <c r="I221"/>
      <c r="J221"/>
      <c r="K221"/>
      <c r="L221"/>
      <c r="M221"/>
      <c r="N221"/>
      <c r="O221"/>
      <c r="P221"/>
    </row>
    <row r="222" spans="1:16" s="29" customFormat="1">
      <c r="A222" s="58"/>
      <c r="B222" s="76"/>
      <c r="C222" s="76"/>
      <c r="F222" s="60"/>
      <c r="I222"/>
      <c r="J222"/>
      <c r="K222"/>
      <c r="L222"/>
      <c r="M222"/>
      <c r="N222"/>
      <c r="O222"/>
      <c r="P222"/>
    </row>
    <row r="223" spans="1:16" s="29" customFormat="1">
      <c r="A223" s="58"/>
      <c r="B223" s="76"/>
      <c r="C223" s="76"/>
      <c r="F223" s="60"/>
      <c r="I223"/>
      <c r="J223"/>
      <c r="K223"/>
      <c r="L223"/>
      <c r="M223"/>
      <c r="N223"/>
      <c r="O223"/>
      <c r="P223"/>
    </row>
    <row r="224" spans="1:16" s="29" customFormat="1">
      <c r="A224" s="58"/>
      <c r="B224" s="76"/>
      <c r="C224" s="76"/>
      <c r="F224" s="60"/>
      <c r="I224"/>
      <c r="J224"/>
      <c r="K224"/>
      <c r="L224"/>
      <c r="M224"/>
      <c r="N224"/>
      <c r="O224"/>
      <c r="P224"/>
    </row>
    <row r="225" spans="1:16" s="29" customFormat="1">
      <c r="A225" s="58"/>
      <c r="B225" s="76"/>
      <c r="C225" s="76"/>
      <c r="F225" s="60"/>
      <c r="I225"/>
      <c r="J225"/>
      <c r="K225"/>
      <c r="L225"/>
      <c r="M225"/>
      <c r="N225"/>
      <c r="O225"/>
      <c r="P225"/>
    </row>
    <row r="226" spans="1:16" s="29" customFormat="1">
      <c r="A226" s="58"/>
      <c r="B226" s="76"/>
      <c r="C226" s="76"/>
      <c r="F226" s="60"/>
      <c r="I226"/>
      <c r="J226"/>
      <c r="K226"/>
      <c r="L226"/>
      <c r="M226"/>
      <c r="N226"/>
      <c r="O226"/>
      <c r="P226"/>
    </row>
    <row r="227" spans="1:16" s="29" customFormat="1">
      <c r="A227" s="58"/>
      <c r="B227" s="76"/>
      <c r="C227" s="76"/>
      <c r="F227" s="60"/>
      <c r="I227"/>
      <c r="J227"/>
      <c r="K227"/>
      <c r="L227"/>
      <c r="M227"/>
      <c r="N227"/>
      <c r="O227"/>
      <c r="P227"/>
    </row>
    <row r="228" spans="1:16" s="29" customFormat="1">
      <c r="A228" s="58"/>
      <c r="B228" s="76"/>
      <c r="C228" s="76"/>
      <c r="F228" s="60"/>
      <c r="I228"/>
      <c r="J228"/>
      <c r="K228"/>
      <c r="L228"/>
      <c r="M228"/>
      <c r="N228"/>
      <c r="O228"/>
      <c r="P228"/>
    </row>
    <row r="229" spans="1:16" s="29" customFormat="1">
      <c r="A229" s="58"/>
      <c r="B229" s="76"/>
      <c r="C229" s="76"/>
      <c r="F229" s="60"/>
      <c r="I229"/>
      <c r="J229"/>
      <c r="K229"/>
      <c r="L229"/>
      <c r="M229"/>
      <c r="N229"/>
      <c r="O229"/>
      <c r="P229"/>
    </row>
    <row r="230" spans="1:16" s="29" customFormat="1">
      <c r="A230" s="58"/>
      <c r="B230" s="76"/>
      <c r="C230" s="76"/>
      <c r="F230" s="60"/>
      <c r="I230"/>
      <c r="J230"/>
      <c r="K230"/>
      <c r="L230"/>
      <c r="M230"/>
      <c r="N230"/>
      <c r="O230"/>
      <c r="P230"/>
    </row>
    <row r="231" spans="1:16" s="29" customFormat="1">
      <c r="A231" s="58"/>
      <c r="B231" s="76"/>
      <c r="C231" s="76"/>
      <c r="F231" s="60"/>
      <c r="I231"/>
      <c r="J231"/>
      <c r="K231"/>
      <c r="L231"/>
      <c r="M231"/>
      <c r="N231"/>
      <c r="O231"/>
      <c r="P231"/>
    </row>
    <row r="232" spans="1:16" s="29" customFormat="1">
      <c r="A232" s="58"/>
      <c r="B232" s="76"/>
      <c r="C232" s="76"/>
      <c r="F232" s="60"/>
      <c r="I232"/>
      <c r="J232"/>
      <c r="K232"/>
      <c r="L232"/>
      <c r="M232"/>
      <c r="N232"/>
      <c r="O232"/>
      <c r="P232"/>
    </row>
    <row r="233" spans="1:16" s="29" customFormat="1">
      <c r="A233" s="58"/>
      <c r="B233" s="76"/>
      <c r="C233" s="76"/>
      <c r="F233" s="60"/>
      <c r="I233"/>
      <c r="J233"/>
      <c r="K233"/>
      <c r="L233"/>
      <c r="M233"/>
      <c r="N233"/>
      <c r="O233"/>
      <c r="P233"/>
    </row>
    <row r="234" spans="1:16" s="29" customFormat="1">
      <c r="A234" s="58"/>
      <c r="B234" s="76"/>
      <c r="C234" s="76"/>
      <c r="F234" s="60"/>
      <c r="I234"/>
      <c r="J234"/>
      <c r="K234"/>
      <c r="L234"/>
      <c r="M234"/>
      <c r="N234"/>
      <c r="O234"/>
      <c r="P234"/>
    </row>
    <row r="235" spans="1:16" s="29" customFormat="1">
      <c r="A235" s="58"/>
      <c r="B235" s="76"/>
      <c r="C235" s="76"/>
      <c r="F235" s="60"/>
      <c r="I235"/>
      <c r="J235"/>
      <c r="K235"/>
      <c r="L235"/>
      <c r="M235"/>
      <c r="N235"/>
      <c r="O235"/>
      <c r="P235"/>
    </row>
    <row r="236" spans="1:16" s="29" customFormat="1">
      <c r="A236" s="58"/>
      <c r="B236" s="76"/>
      <c r="C236" s="76"/>
      <c r="F236" s="60"/>
      <c r="I236"/>
      <c r="J236"/>
      <c r="K236"/>
      <c r="L236"/>
      <c r="M236"/>
      <c r="N236"/>
      <c r="O236"/>
      <c r="P236"/>
    </row>
    <row r="237" spans="1:16" s="29" customFormat="1">
      <c r="A237" s="58"/>
      <c r="B237" s="76"/>
      <c r="C237" s="76"/>
      <c r="F237" s="60"/>
      <c r="I237"/>
      <c r="J237"/>
      <c r="K237"/>
      <c r="L237"/>
      <c r="M237"/>
      <c r="N237"/>
      <c r="O237"/>
      <c r="P237"/>
    </row>
    <row r="238" spans="1:16" s="29" customFormat="1">
      <c r="A238" s="58"/>
      <c r="B238" s="76"/>
      <c r="C238" s="76"/>
      <c r="F238" s="60"/>
      <c r="I238"/>
      <c r="J238"/>
      <c r="K238"/>
      <c r="L238"/>
      <c r="M238"/>
      <c r="N238"/>
      <c r="O238"/>
      <c r="P238"/>
    </row>
    <row r="239" spans="1:16" s="29" customFormat="1">
      <c r="A239" s="58"/>
      <c r="B239" s="76"/>
      <c r="C239" s="76"/>
      <c r="F239" s="60"/>
      <c r="I239"/>
      <c r="J239"/>
      <c r="K239"/>
      <c r="L239"/>
      <c r="M239"/>
      <c r="N239"/>
      <c r="O239"/>
      <c r="P239"/>
    </row>
    <row r="240" spans="1:16" s="29" customFormat="1">
      <c r="A240" s="58"/>
      <c r="B240" s="76"/>
      <c r="C240" s="76"/>
      <c r="F240" s="60"/>
      <c r="I240"/>
      <c r="J240"/>
      <c r="K240"/>
      <c r="L240"/>
      <c r="M240"/>
      <c r="N240"/>
      <c r="O240"/>
      <c r="P240"/>
    </row>
    <row r="241" spans="1:16" s="29" customFormat="1">
      <c r="A241" s="58"/>
      <c r="B241" s="76"/>
      <c r="C241" s="76"/>
      <c r="F241" s="60"/>
      <c r="I241"/>
      <c r="J241"/>
      <c r="K241"/>
      <c r="L241"/>
      <c r="M241"/>
      <c r="N241"/>
      <c r="O241"/>
      <c r="P241"/>
    </row>
    <row r="242" spans="1:16" s="29" customFormat="1">
      <c r="A242" s="58"/>
      <c r="B242" s="76"/>
      <c r="C242" s="76"/>
      <c r="F242" s="60"/>
      <c r="I242"/>
      <c r="J242"/>
      <c r="K242"/>
      <c r="L242"/>
      <c r="M242"/>
      <c r="N242"/>
      <c r="O242"/>
      <c r="P242"/>
    </row>
    <row r="243" spans="1:16" s="29" customFormat="1">
      <c r="A243" s="58"/>
      <c r="B243" s="76"/>
      <c r="C243" s="76"/>
      <c r="F243" s="60"/>
      <c r="I243"/>
      <c r="J243"/>
      <c r="K243"/>
      <c r="L243"/>
      <c r="M243"/>
      <c r="N243"/>
      <c r="O243"/>
      <c r="P243"/>
    </row>
    <row r="244" spans="1:16" s="29" customFormat="1">
      <c r="A244" s="58"/>
      <c r="B244" s="76"/>
      <c r="C244" s="76"/>
      <c r="F244" s="60"/>
      <c r="I244"/>
      <c r="J244"/>
      <c r="K244"/>
      <c r="L244"/>
      <c r="M244"/>
      <c r="N244"/>
      <c r="O244"/>
      <c r="P244"/>
    </row>
    <row r="245" spans="1:16" s="29" customFormat="1">
      <c r="A245" s="58"/>
      <c r="B245" s="76"/>
      <c r="C245" s="76"/>
      <c r="F245" s="60"/>
      <c r="I245"/>
      <c r="J245"/>
      <c r="K245"/>
      <c r="L245"/>
      <c r="M245"/>
      <c r="N245"/>
      <c r="O245"/>
      <c r="P245"/>
    </row>
    <row r="246" spans="1:16" s="29" customFormat="1">
      <c r="A246" s="58"/>
      <c r="B246" s="76"/>
      <c r="C246" s="76"/>
      <c r="F246" s="60"/>
      <c r="I246"/>
      <c r="J246"/>
      <c r="K246"/>
      <c r="L246"/>
      <c r="M246"/>
      <c r="N246"/>
      <c r="O246"/>
      <c r="P246"/>
    </row>
    <row r="247" spans="1:16" s="29" customFormat="1">
      <c r="A247" s="58"/>
      <c r="B247" s="76"/>
      <c r="C247" s="76"/>
      <c r="F247" s="60"/>
      <c r="I247"/>
      <c r="J247"/>
      <c r="K247"/>
      <c r="L247"/>
      <c r="M247"/>
      <c r="N247"/>
      <c r="O247"/>
      <c r="P247"/>
    </row>
    <row r="248" spans="1:16" s="29" customFormat="1">
      <c r="A248" s="58"/>
      <c r="B248" s="76"/>
      <c r="C248" s="76"/>
      <c r="F248" s="60"/>
      <c r="I248"/>
      <c r="J248"/>
      <c r="K248"/>
      <c r="L248"/>
      <c r="M248"/>
      <c r="N248"/>
      <c r="O248"/>
      <c r="P248"/>
    </row>
    <row r="249" spans="1:16" s="29" customFormat="1">
      <c r="A249" s="58"/>
      <c r="B249" s="76"/>
      <c r="C249" s="76"/>
      <c r="F249" s="60"/>
      <c r="I249"/>
      <c r="J249"/>
      <c r="K249"/>
      <c r="L249"/>
      <c r="M249"/>
      <c r="N249"/>
      <c r="O249"/>
      <c r="P249"/>
    </row>
    <row r="250" spans="1:16" s="29" customFormat="1">
      <c r="A250" s="58"/>
      <c r="B250" s="76"/>
      <c r="C250" s="76"/>
      <c r="F250" s="60"/>
      <c r="I250"/>
      <c r="J250"/>
      <c r="K250"/>
      <c r="L250"/>
      <c r="M250"/>
      <c r="N250"/>
      <c r="O250"/>
      <c r="P250"/>
    </row>
    <row r="251" spans="1:16" s="29" customFormat="1">
      <c r="A251" s="42"/>
      <c r="B251" s="76"/>
      <c r="C251" s="76"/>
      <c r="D251"/>
      <c r="E251" s="28"/>
      <c r="F251" s="61"/>
      <c r="I251"/>
      <c r="J251"/>
      <c r="K251"/>
      <c r="L251"/>
      <c r="M251"/>
      <c r="N251"/>
      <c r="O251"/>
      <c r="P251"/>
    </row>
    <row r="252" spans="1:16" s="29" customFormat="1">
      <c r="A252" s="42"/>
      <c r="B252" s="76"/>
      <c r="C252" s="76"/>
      <c r="D252"/>
      <c r="E252" s="28"/>
      <c r="F252" s="61"/>
      <c r="I252"/>
      <c r="J252"/>
      <c r="K252"/>
      <c r="L252"/>
      <c r="M252"/>
      <c r="N252"/>
      <c r="O252"/>
      <c r="P252"/>
    </row>
  </sheetData>
  <mergeCells count="6">
    <mergeCell ref="G40:G41"/>
    <mergeCell ref="G19:G20"/>
    <mergeCell ref="A18:F18"/>
    <mergeCell ref="A19:F19"/>
    <mergeCell ref="A39:F39"/>
    <mergeCell ref="A40:F40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21</vt:i4>
      </vt:variant>
    </vt:vector>
  </HeadingPairs>
  <TitlesOfParts>
    <vt:vector size="42" baseType="lpstr">
      <vt:lpstr>1</vt:lpstr>
      <vt:lpstr>2</vt:lpstr>
      <vt:lpstr>3</vt:lpstr>
      <vt:lpstr>4</vt:lpstr>
      <vt:lpstr>5</vt:lpstr>
      <vt:lpstr>6</vt:lpstr>
      <vt:lpstr>НП</vt:lpstr>
      <vt:lpstr>8-9</vt:lpstr>
      <vt:lpstr>10-11</vt:lpstr>
      <vt:lpstr>12</vt:lpstr>
      <vt:lpstr>13-15</vt:lpstr>
      <vt:lpstr>16</vt:lpstr>
      <vt:lpstr>17</vt:lpstr>
      <vt:lpstr>18</vt:lpstr>
      <vt:lpstr>19</vt:lpstr>
      <vt:lpstr>20</vt:lpstr>
      <vt:lpstr>21</vt:lpstr>
      <vt:lpstr>нарк</vt:lpstr>
      <vt:lpstr>23</vt:lpstr>
      <vt:lpstr>24</vt:lpstr>
      <vt:lpstr>Лист1</vt:lpstr>
      <vt:lpstr>'1'!Область_печати</vt:lpstr>
      <vt:lpstr>'10-11'!Область_печати</vt:lpstr>
      <vt:lpstr>'12'!Область_печати</vt:lpstr>
      <vt:lpstr>'13-15'!Область_печати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'23'!Область_печати</vt:lpstr>
      <vt:lpstr>'24'!Область_печати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'8-9'!Область_печати</vt:lpstr>
      <vt:lpstr>Лист1!Область_печати</vt:lpstr>
      <vt:lpstr>нарк!Область_печати</vt:lpstr>
      <vt:lpstr>НП!Область_печати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2018-11-13T15:30:49Z</cp:lastPrinted>
  <dcterms:created xsi:type="dcterms:W3CDTF">2006-09-16T00:00:00Z</dcterms:created>
  <dcterms:modified xsi:type="dcterms:W3CDTF">2021-10-21T16:11:42Z</dcterms:modified>
</cp:coreProperties>
</file>