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ЭтаКнига" defaultThemeVersion="124226"/>
  <bookViews>
    <workbookView xWindow="-30" yWindow="60" windowWidth="19125" windowHeight="11895"/>
  </bookViews>
  <sheets>
    <sheet name="Окончательная смета" sheetId="8" r:id="rId1"/>
  </sheets>
  <definedNames>
    <definedName name="_03019190090011121211">'Окончательная смета'!$J$33</definedName>
    <definedName name="_03019190090011129213">'Окончательная смета'!$J$36</definedName>
    <definedName name="_03019190090012121211">'Окончательная смета'!$J$40</definedName>
    <definedName name="_03019190090012129213">'Окончательная смета'!$J$43</definedName>
    <definedName name="_030191900900191222121">'Окончательная смета'!$J$48</definedName>
    <definedName name="_030191900900191222122">'Окончательная смета'!$J$49</definedName>
    <definedName name="_03019190090019122222">'Окончательная смета'!$J$50</definedName>
    <definedName name="_03019190090019122262">'Окончательная смета'!$J$51</definedName>
    <definedName name="_03019190090019123226">'Окончательная смета'!$J$54</definedName>
    <definedName name="_03019190090019129213">'Окончательная смета'!$J$57</definedName>
    <definedName name="_03019190090019129262">'Окончательная смета'!$J$58</definedName>
    <definedName name="_03019190090019222340">'Окончательная смета'!$J$61</definedName>
    <definedName name="_03019190090019226226">'Окончательная смета'!$J$64</definedName>
    <definedName name="_03019190090019242221">'Окончательная смета'!$J$67</definedName>
    <definedName name="_03019190090019242225">'Окончательная смета'!$J$68</definedName>
    <definedName name="_03019190090019242226">'Окончательная смета'!$J$69</definedName>
    <definedName name="_03019190090019242310">'Окончательная смета'!$J$70</definedName>
    <definedName name="_03019190090019242340">'Окончательная смета'!$J$71</definedName>
    <definedName name="_03019190090019243225">'Окончательная смета'!$J$74</definedName>
    <definedName name="_03019190090019243226">'Окончательная смета'!$J$75</definedName>
    <definedName name="_03019190090019244221">'Окончательная смета'!$J$78</definedName>
    <definedName name="_03019190090019244222">'Окончательная смета'!$J$79</definedName>
    <definedName name="_03019190090019244223">'Окончательная смета'!$J$80</definedName>
    <definedName name="_03019190090019244224">'Окончательная смета'!$J$81</definedName>
    <definedName name="_030191900900192442251">'Окончательная смета'!$J$83</definedName>
    <definedName name="_030191900900192442252">'Окончательная смета'!$J$84</definedName>
    <definedName name="_030191900900192442261">'Окончательная смета'!$J$86</definedName>
    <definedName name="_030191900900192442262">'Окончательная смета'!$J$87</definedName>
    <definedName name="_030191900900192442263">'Окончательная смета'!$J$88</definedName>
    <definedName name="_030191900900192442264">'Окончательная смета'!$J$89</definedName>
    <definedName name="_030191900900192442265">'Окончательная смета'!$J$90</definedName>
    <definedName name="_03019190090019244290">'Окончательная смета'!$J$91</definedName>
    <definedName name="_03019190090019244310">'Окончательная смета'!$J$92</definedName>
    <definedName name="_03019190090019244340">'Окончательная смета'!$J$93</definedName>
    <definedName name="_03019190090019321262">'Окончательная смета'!$J$96</definedName>
    <definedName name="_03019190090019321263">'Окончательная смета'!$J$97</definedName>
    <definedName name="_03019190090019831290">'Окончательная смета'!$J$100</definedName>
    <definedName name="_03019190090019851290">'Окончательная смета'!$J$103</definedName>
    <definedName name="_03019190090019852290">'Окончательная смета'!$J$106</definedName>
    <definedName name="_03019190090019853290">'Окончательная смета'!$J$109</definedName>
    <definedName name="_03019190093969122212">'Окончательная смета'!$J$113</definedName>
    <definedName name="_03019190093974122212">'Окончательная смета'!$J$117</definedName>
    <definedName name="_03019190093987122212">'Окончательная смета'!$J$121</definedName>
    <definedName name="_03019190094009414226">'Окончательная смета'!$J$125</definedName>
    <definedName name="_03019190094009414310">'Окончательная смета'!$J$126</definedName>
    <definedName name="_05010540535900412310">'Окончательная смета'!$J$132</definedName>
    <definedName name="_07059190092040244226">'Окончательная смета'!$J$138</definedName>
    <definedName name="_10030540535890322262">'Окончательная смета'!$J$144</definedName>
    <definedName name="_10039190030410313263">'Окончательная смета'!$J$148</definedName>
    <definedName name="_10039190093977321263">'Окончательная смета'!$J$152</definedName>
    <definedName name="sys_Signer2Name">'Окончательная смета'!$H$9</definedName>
    <definedName name="sys_Signer2Post">'Окончательная смета'!$F$7</definedName>
    <definedName name="ti_1">'Окончательная смета'!$J$39:$J$39</definedName>
    <definedName name="ti_38">'Окончательная смета'!$J$119:$J$119</definedName>
    <definedName name="ti_4">'Окончательная смета'!$J$42:$J$42</definedName>
    <definedName name="ti_40">'Окончательная смета'!$J$120:$J$120</definedName>
    <definedName name="ti_43">'Окончательная смета'!$J$122:$J$122</definedName>
    <definedName name="ti_44">'Окончательная смета'!$J$18:$J$18</definedName>
    <definedName name="ti_45">'Окончательная смета'!$F$156:$F$156</definedName>
    <definedName name="ti_46">'Окончательная смета'!$F$159:$F$159</definedName>
    <definedName name="ti_47">'Окончательная смета'!$I$159:$I$159</definedName>
    <definedName name="ti_48">'Окончательная смета'!$A$162:$A$162</definedName>
  </definedNames>
  <calcPr calcId="144525"/>
</workbook>
</file>

<file path=xl/calcChain.xml><?xml version="1.0" encoding="utf-8"?>
<calcChain xmlns="http://schemas.openxmlformats.org/spreadsheetml/2006/main">
  <c r="J32" i="8" l="1"/>
  <c r="J31" i="8" s="1"/>
  <c r="J35" i="8"/>
  <c r="J37" i="8" s="1"/>
  <c r="J39" i="8"/>
  <c r="J41" i="8"/>
  <c r="J42" i="8"/>
  <c r="J38" i="8" s="1"/>
  <c r="J47" i="8"/>
  <c r="J46" i="8" s="1"/>
  <c r="J53" i="8"/>
  <c r="J55" i="8" s="1"/>
  <c r="J56" i="8"/>
  <c r="J59" i="8" s="1"/>
  <c r="J60" i="8"/>
  <c r="J62" i="8" s="1"/>
  <c r="J63" i="8"/>
  <c r="J65" i="8" s="1"/>
  <c r="J66" i="8"/>
  <c r="J72" i="8" s="1"/>
  <c r="J73" i="8"/>
  <c r="J76" i="8" s="1"/>
  <c r="J82" i="8"/>
  <c r="J77" i="8" s="1"/>
  <c r="J94" i="8" s="1"/>
  <c r="J85" i="8"/>
  <c r="J95" i="8"/>
  <c r="J98" i="8"/>
  <c r="J99" i="8"/>
  <c r="J101" i="8"/>
  <c r="J102" i="8"/>
  <c r="J104" i="8"/>
  <c r="J105" i="8"/>
  <c r="J107" i="8"/>
  <c r="J108" i="8"/>
  <c r="J110" i="8"/>
  <c r="J112" i="8"/>
  <c r="J114" i="8" s="1"/>
  <c r="J111" i="8" s="1"/>
  <c r="J116" i="8"/>
  <c r="J118" i="8"/>
  <c r="J115" i="8" s="1"/>
  <c r="J120" i="8"/>
  <c r="J122" i="8" s="1"/>
  <c r="J119" i="8" s="1"/>
  <c r="J124" i="8"/>
  <c r="J127" i="8"/>
  <c r="J123" i="8" s="1"/>
  <c r="J131" i="8"/>
  <c r="J133" i="8" s="1"/>
  <c r="J130" i="8" s="1"/>
  <c r="J129" i="8" s="1"/>
  <c r="J128" i="8" s="1"/>
  <c r="J137" i="8"/>
  <c r="J139" i="8"/>
  <c r="J136" i="8" s="1"/>
  <c r="J135" i="8" s="1"/>
  <c r="J134" i="8" s="1"/>
  <c r="J143" i="8"/>
  <c r="J145" i="8" s="1"/>
  <c r="J142" i="8" s="1"/>
  <c r="J147" i="8"/>
  <c r="J149" i="8"/>
  <c r="J146" i="8" s="1"/>
  <c r="J151" i="8"/>
  <c r="J153" i="8" s="1"/>
  <c r="J150" i="8" s="1"/>
  <c r="J141" i="8" l="1"/>
  <c r="J140" i="8" s="1"/>
  <c r="J45" i="8"/>
  <c r="J30" i="8" s="1"/>
  <c r="J29" i="8" s="1"/>
  <c r="J52" i="8"/>
  <c r="J44" i="8"/>
  <c r="J34" i="8"/>
</calcChain>
</file>

<file path=xl/sharedStrings.xml><?xml version="1.0" encoding="utf-8"?>
<sst xmlns="http://schemas.openxmlformats.org/spreadsheetml/2006/main" count="797" uniqueCount="153">
  <si>
    <t>Приложение №1</t>
  </si>
  <si>
    <t>к Порядку составления, утверждения и ведения бюджетных смет органов</t>
  </si>
  <si>
    <t>и организаций прокуратуры Российской Федерации</t>
  </si>
  <si>
    <t>УТВЕРЖДАЮ</t>
  </si>
  <si>
    <t>(наименование должности руководителя, уполномоченного утверждать смету)</t>
  </si>
  <si>
    <t>( подпись)</t>
  </si>
  <si>
    <t>(расшифровка подписи)</t>
  </si>
  <si>
    <t>"___" _________________20___г.</t>
  </si>
  <si>
    <t>БЮДЖЕТНАЯ СМЕТА НА 2016 ГОД</t>
  </si>
  <si>
    <t>КОДЫ</t>
  </si>
  <si>
    <t>Форма по ОКУД</t>
  </si>
  <si>
    <t>Дата</t>
  </si>
  <si>
    <t>18.01.2017</t>
  </si>
  <si>
    <t>Получатель бюджетных средств</t>
  </si>
  <si>
    <t>Чукотский АО</t>
  </si>
  <si>
    <t>по Перечню (Реестру)</t>
  </si>
  <si>
    <t>Распорядитель бюджетных средств</t>
  </si>
  <si>
    <t>Главный распорядитель бюджетных средств</t>
  </si>
  <si>
    <t>Генеральная прокуратура Российской Федерации</t>
  </si>
  <si>
    <t>по БК</t>
  </si>
  <si>
    <t>Наименование бюджета</t>
  </si>
  <si>
    <t>Единица измерения</t>
  </si>
  <si>
    <t>руб.</t>
  </si>
  <si>
    <t>по ОКЕИ</t>
  </si>
  <si>
    <t>Наименование иностранной валюты</t>
  </si>
  <si>
    <t>Наименование показателя</t>
  </si>
  <si>
    <t>Код по бюджетной классификации Российской Федерации</t>
  </si>
  <si>
    <t>Дополнительная детализация</t>
  </si>
  <si>
    <t xml:space="preserve">Сумма </t>
  </si>
  <si>
    <t>раздела</t>
  </si>
  <si>
    <t>подраз-дела</t>
  </si>
  <si>
    <t>целевой статьи</t>
  </si>
  <si>
    <t>вида расходов</t>
  </si>
  <si>
    <t>КОСГУ</t>
  </si>
  <si>
    <t>Код аналитического показателя</t>
  </si>
  <si>
    <t>Национальная безопасность и правоохранительная деятельность</t>
  </si>
  <si>
    <t>03</t>
  </si>
  <si>
    <t>Органы прокуратуры и следствия</t>
  </si>
  <si>
    <t>01</t>
  </si>
  <si>
    <t>Расходы на выплаты по оплате труда работников государственных органов</t>
  </si>
  <si>
    <t>9190090011</t>
  </si>
  <si>
    <t>Фонд оплаты труда и страховые взносы</t>
  </si>
  <si>
    <t>121</t>
  </si>
  <si>
    <t>Заработная плата</t>
  </si>
  <si>
    <t>211</t>
  </si>
  <si>
    <t>00</t>
  </si>
  <si>
    <t>ИТОГО РАСХОДОВ</t>
  </si>
  <si>
    <t>900</t>
  </si>
  <si>
    <t>129</t>
  </si>
  <si>
    <t>213</t>
  </si>
  <si>
    <t>Расходы на выплаты по оплате труда работников территориальных органов</t>
  </si>
  <si>
    <t>9190090012</t>
  </si>
  <si>
    <t>Расходы на обеспечение функций государственных органов, в том числе территориальных органов</t>
  </si>
  <si>
    <t>9190090019</t>
  </si>
  <si>
    <t>Иные выплаты персоналу, за исключением фонда оплаты труда</t>
  </si>
  <si>
    <t>122</t>
  </si>
  <si>
    <t>Прочие выплаты</t>
  </si>
  <si>
    <t>212</t>
  </si>
  <si>
    <t>-командировочные расходы</t>
  </si>
  <si>
    <t>- иные выплаты (кроме командировочных расходов)</t>
  </si>
  <si>
    <t>02</t>
  </si>
  <si>
    <t>Транспортные услуги</t>
  </si>
  <si>
    <t>222</t>
  </si>
  <si>
    <t>Пособия по социальной помощи населению</t>
  </si>
  <si>
    <t>262</t>
  </si>
  <si>
    <t>Иные выплаты, за исключением фонда оплаты труда государственных (муниципальных) органов, лицам, привлекаемым согласно законодательству для выполнения отдельных полномочий</t>
  </si>
  <si>
    <t>123</t>
  </si>
  <si>
    <t>Прочие работы, услуги</t>
  </si>
  <si>
    <t>226</t>
  </si>
  <si>
    <t>Взносы по обязательному социальному страхованию на выплаты денежного содержания и иные выплаты работникам</t>
  </si>
  <si>
    <t>Обеспечение специальным топливом и горюче-смазочными материалами вне рамок государственного оборонного заказа</t>
  </si>
  <si>
    <t>Увеличение стоимости материальных запасов</t>
  </si>
  <si>
    <t>340</t>
  </si>
  <si>
    <t>Вещевое обеспечение вне рамок государственного оборонного заказа</t>
  </si>
  <si>
    <t>Закупка товаров, работ, услуг в сфере информационно-коммуникационных технологий</t>
  </si>
  <si>
    <t>242</t>
  </si>
  <si>
    <t>Услуги связи</t>
  </si>
  <si>
    <t>221</t>
  </si>
  <si>
    <t>Работы, услуги по содержанию имущества</t>
  </si>
  <si>
    <t>225</t>
  </si>
  <si>
    <t>Увеличение стоимости основных средств</t>
  </si>
  <si>
    <t>310</t>
  </si>
  <si>
    <t>Закупка товаров, работ, услуг в целях капитального ремонта государственного имущества</t>
  </si>
  <si>
    <t>243</t>
  </si>
  <si>
    <t>Прочая закупка товаров, работ и услуг для государственных нужд</t>
  </si>
  <si>
    <t>244</t>
  </si>
  <si>
    <t>Коммунальные услуги</t>
  </si>
  <si>
    <t>223</t>
  </si>
  <si>
    <t>Арендная плата за пользование имуществом</t>
  </si>
  <si>
    <t>224</t>
  </si>
  <si>
    <t>- текущий ремонт зданий и помещений</t>
  </si>
  <si>
    <t>- иные работы, услуги по содержанию имущества (кроме текущего ремонта и взносов на ремонт)</t>
  </si>
  <si>
    <t>- услуги по охране объектов (постовая охрана)</t>
  </si>
  <si>
    <t>- услуги по охране объектов ТС (ОПС, ПЦН, КТС)</t>
  </si>
  <si>
    <t>- монтаж и установка ОПС (согласованные сметы)</t>
  </si>
  <si>
    <t>- оплата услуг по договорам ГПХ</t>
  </si>
  <si>
    <t>04</t>
  </si>
  <si>
    <t>- иные работы, услуги КОСГУ 226 (кроме охраны, ГПХ, монтажа и установки ОПС)</t>
  </si>
  <si>
    <t>05</t>
  </si>
  <si>
    <t>Прочие расходы</t>
  </si>
  <si>
    <t>290</t>
  </si>
  <si>
    <t>Пособия, компенсации и иные социальные выплаты гражданам, кроме публичных нормативных обязательств</t>
  </si>
  <si>
    <t>321</t>
  </si>
  <si>
    <t>Пенсии, пособия, выплачиваемые организациями сектора государственного управления</t>
  </si>
  <si>
    <t>263</t>
  </si>
  <si>
    <t>Исполнение судебных актов Российской Федерации и мировых соглашений по возмещению вреда, причиненного в результате незаконных действий (бездействия) органов государственной власти (государственных органов) либо должностных лиц этих органов, а также в результате деятельности казенных учреждений</t>
  </si>
  <si>
    <t>831</t>
  </si>
  <si>
    <t>Уплата налога на имущество организаций и  земельного налога</t>
  </si>
  <si>
    <t>851</t>
  </si>
  <si>
    <t>Уплата прочих налогов, сборов и иных платежей</t>
  </si>
  <si>
    <t>852</t>
  </si>
  <si>
    <t>Уплата иных платежей</t>
  </si>
  <si>
    <t>853</t>
  </si>
  <si>
    <t>Ежемесячные компенсационные выплаты матерям (или другим родственникам, фактически осуществляющим уход за ребенком), состоящим в трудовых отношениях на условиях найма с организациями, и женщинам-военнослужащим, находящимся в отпуске по уходу за ребенком</t>
  </si>
  <si>
    <t>9190093969</t>
  </si>
  <si>
    <t>Компенсация расходов на оплату стоимости проезда и провоза багажа при переезде лиц (работников), а также членов их семей, при заключении (расторжении) трудовых договоров с организациями, финансируемыми из федерального бюджета, расположенными в районах Крайнего Севера и приравненных к ним местностях</t>
  </si>
  <si>
    <t>9190093974</t>
  </si>
  <si>
    <t>Компенсация расходов на оплату стоимости проезда и провоза багажа к месту использования отпуска и обратно лицам, работающим в организациях, финансируемых из федерального бюджета, расположенных в районах Крайнего Севера и приравненных к ним местностях</t>
  </si>
  <si>
    <t>9190093987</t>
  </si>
  <si>
    <t>Создание объектов социального и производственного комплексов, в том числе объектов общегражданского</t>
  </si>
  <si>
    <t>9190094009</t>
  </si>
  <si>
    <t>Бюджетные инвестиции в объекты капитального строительства государственной (муниципальной)</t>
  </si>
  <si>
    <t>414</t>
  </si>
  <si>
    <t>Жилищное хозяйство</t>
  </si>
  <si>
    <t>Мероприятия по обеспечению жильем прокуроров и следователей</t>
  </si>
  <si>
    <t>0540535900</t>
  </si>
  <si>
    <t>Бюджетные инвестиции на приобретение объектов недвижимого имущества в государственную</t>
  </si>
  <si>
    <t>412</t>
  </si>
  <si>
    <t>Образование</t>
  </si>
  <si>
    <t>07</t>
  </si>
  <si>
    <t>Переподготовка и повышение квалификации</t>
  </si>
  <si>
    <t xml:space="preserve">Государственный заказ на профессиональную переподготовку и повышение квалификации </t>
  </si>
  <si>
    <t>9190092040</t>
  </si>
  <si>
    <t>Социальная политика</t>
  </si>
  <si>
    <t>10</t>
  </si>
  <si>
    <t>Социальное обеспечение населения</t>
  </si>
  <si>
    <t>Пособие детям погибших (пропавших без вести) работников органов прокуратуры</t>
  </si>
  <si>
    <t>0540535890</t>
  </si>
  <si>
    <t>Мероприятия по обеспечению жильем федеральных государственных гражданских служащих</t>
  </si>
  <si>
    <t>322</t>
  </si>
  <si>
    <t>Субсидии гражданам на приобретение жилья</t>
  </si>
  <si>
    <t>9190030410</t>
  </si>
  <si>
    <t>313</t>
  </si>
  <si>
    <t>Пособия, компенсации, меры социальной поддержки по публичным нормативным обязательствам</t>
  </si>
  <si>
    <t xml:space="preserve">Приобретение путевок в организации отдыха и оздоровления детей на территории Российской Федерации или выплата денежной компенсации взамен путевок </t>
  </si>
  <si>
    <t>9190093977</t>
  </si>
  <si>
    <t>Всего</t>
  </si>
  <si>
    <t xml:space="preserve">Начальник финансового органа </t>
  </si>
  <si>
    <t>(подпись)</t>
  </si>
  <si>
    <t>Исполнитель</t>
  </si>
  <si>
    <t>(телефон)</t>
  </si>
  <si>
    <t>18 января 2017 г.</t>
  </si>
  <si>
    <t xml:space="preserve">      от "___ " __________ 2017 г.</t>
  </si>
</sst>
</file>

<file path=xl/styles.xml><?xml version="1.0" encoding="UTF-8" standalone="yes"?>
<styleSheet xmlns="http://schemas.openxmlformats.org/spreadsheetml/2006/main" xmlns:mc="http://schemas.openxmlformats.org/markup-compatibility/2006" mc:Ignorable="x14ac" xmlns:x14ac="http://schemas.microsoft.com/office/spreadsheetml/2009/9/ac"><numFmts count="3"><numFmt numFmtId="164" formatCode="_-* #,##0\ _р_._-;\-* #,##0\ _р_._-;_-* &quot;-&quot;\ _р_._-;_-@_-"/><numFmt numFmtId="165" formatCode="_-* #,##0.00\ _р_._-;\-* #,##0.00\ _р_._-;_-* &quot;-&quot;??\ _р_._-;_-@_-"/><numFmt numFmtId="166" formatCode="#,##0.0"/></numFmts><fonts count="55" x14ac:knownFonts="1"><font><sz val="10"/><name val="Arial"/></font><font><sz val="10"/><name val="Times New Roman"/><family val="1"/><charset val="204"/></font><font><sz val="11"/><color indexed="8"/><name val="Calibri"/><family val="2"/><charset val="204"/></font><font><sz val="11"/><color indexed="9"/><name val="Calibri"/><family val="2"/><charset val="204"/></font><font><sz val="11"/><color indexed="62"/><name val="Calibri"/><family val="2"/><charset val="204"/></font><font><b/><sz val="11"/><color indexed="63"/><name val="Calibri"/><family val="2"/><charset val="204"/></font><font><b/><sz val="11"/><color indexed="52"/><name val="Calibri"/><family val="2"/><charset val="204"/></font><font><sz val="10"/><name val="Arial Cyr"/></font><font><b/><sz val="15"/><color indexed="56"/><name val="Calibri"/><family val="2"/><charset val="204"/></font><font><b/><sz val="13"/><color indexed="56"/><name val="Calibri"/><family val="2"/><charset val="204"/></font><font><b/><sz val="11"/><color indexed="56"/><name val="Calibri"/><family val="2"/><charset val="204"/></font><font><b/><sz val="11"/><color indexed="8"/><name val="Calibri"/><family val="2"/><charset val="204"/></font><font><b/><sz val="11"/><color indexed="9"/><name val="Calibri"/><family val="2"/><charset val="204"/></font><font><b/><sz val="18"/><color indexed="56"/><name val="Cambria"/><family val="2"/><charset val="204"/></font><font><sz val="11"/><color indexed="60"/><name val="Calibri"/><family val="2"/><charset val="204"/></font><font><sz val="11"/><color indexed="20"/><name val="Calibri"/><family val="2"/><charset val="204"/></font><font><i/><sz val="11"/><color indexed="23"/><name val="Calibri"/><family val="2"/><charset val="204"/></font><font><sz val="11"/><color indexed="52"/><name val="Calibri"/><family val="2"/><charset val="204"/></font><font><sz val="11"/><color indexed="10"/><name val="Calibri"/><family val="2"/><charset val="204"/></font><font><sz val="11"/><color indexed="17"/><name val="Calibri"/><family val="2"/><charset val="204"/></font><font><sz val="10"/><name val="Arial Cyr"/><charset val="204"/></font><font><sz val="9"/><name val="Times New Roman"/><family val="1"/><charset val="204"/></font><font><u/><sz val="10"/><name val="Times New Roman"/><family val="1"/><charset val="204"/></font><font><b/><sz val="10"/><name val="Times New Roman"/><family val="1"/><charset val="204"/></font><font><b/><sz val="9"/><name val="Times New Roman"/><family val="1"/><charset val="204"/></font><font><b/><sz val="10"/><color indexed="10"/><name val="Times New Roman"/><family val="1"/><charset val="204"/></font><font><sz val="10"/><name val="Arial Cyr"/><family val="2"/><charset val="204"/></font><font><sz val="10"/><name val="Helv"/></font><font><sz val="11"/><name val="Calibri"/><family val="2"/><charset val="204"/></font><font><sz val="10"/><name val="Arial"/><family val="2"/><charset val="204"/></font><font><sz val="10"/><name val="Arial"/><family val="2"/><charset val="204"/></font><font><sz val="10"/><color indexed="10"/><name val="Times New Roman"/><family val="1"/></font><font><sz val="10"/><name val="Arial"/><family val="2"/><charset val="204"/></font><font><sz val="10"/><color rgb="FFFF0000"/><name val="Times New Roman"/><family val="1"/></font><font><sz val="9"/><color rgb="FF000000"/><name val="Times New Roman"/><family val="1"/></font><font><sz val="10"/><color rgb="FF000000"/><name val="Arial Cyr"/><family val="1"/></font><font><b/><sz val="10"/><color rgb="FF000000"/><name val="Arial Cyr"/><family val="1"/></font><font><u/><sz val="10"/><color rgb="FF000000"/><name val="Arial Cyr"/><family val="1"/></font><font><u/><sz val="10"/><color rgb="FF000000"/><name val="Times New Roman"/><family val="1"/></font><font><sz val="10"/><color rgb="FF000000"/><name val="Times New Roman"/><family val="1"/></font><font><b/><sz val="12"/><color rgb="FF000000"/><name val="Times New Roman"/><family val="1"/></font><font><i/><sz val="10"/><color rgb="FF000000"/><name val="Times New Roman"/><family val="1"/></font><font><b/><sz val="10"/><color rgb="FF000000"/><name val="Times New Roman"/><family val="1"/></font><font><sz val="10"/><color rgb="FF000000"/><name val="Arial"/><family val="1"/></font><font><sz val="8"/><color rgb="FF000000"/><name val="Times New Roman"/><family val="1"/></font><font><sz val="7"/><color rgb="FF000000"/><name val="Times New Roman"/><family val="1"/></font><font><b/><sz val="9"/><color rgb="FF000000"/><name val="Times New Roman"/><family val="1"/></font><font><b/><sz val="9"/><color rgb="FF000000"/><name val="Arial Cyr"/><family val="1"/></font><font><b/><sz val="14"/><color rgb="FF000000"/><name val="Times New Roman"/><family val="1"/></font><font><b/><sz val="10"/><color rgb="FFFF0000"/><name val="Times New Roman"/><family val="1"/><charset val="204"/></font><font><sz val="8"/><name val="Times New Roman"/><family val="1"/><charset val="204"/></font><font><sz val="10"/><name val="Arial"/><family val="2"/><charset val="204"/></font><font><sz val="10"/><name val="Arial"/><family val="2"/><charset val="204"/></font><font><sz val="10"/><name val="Arial"/></font><font><sz val="10"/><name val="Arial"/><family val="1"/></font></fonts><fills count="24"><fill><patternFill patternType="none"/></fill><fill><patternFill patternType="gray125"/></fill><fill><patternFill patternType="solid"><fgColor indexed="31"/></patternFill></fill><fill><patternFill patternType="solid"><fgColor indexed="45"/></patternFill></fill><fill><patternFill patternType="solid"><fgColor indexed="42"/></patternFill></fill><fill><patternFill patternType="solid"><fgColor indexed="46"/></patternFill></fill><fill><patternFill patternType="solid"><fgColor indexed="27"/></patternFill></fill><fill><patternFill patternType="solid"><fgColor indexed="47"/></patternFill></fill><fill><patternFill patternType="solid"><fgColor indexed="44"/></patternFill></fill><fill><patternFill patternType="solid"><fgColor indexed="29"/></patternFill></fill><fill><patternFill patternType="solid"><fgColor indexed="11"/></patternFill></fill><fill><patternFill patternType="solid"><fgColor indexed="51"/></patternFill></fill><fill><patternFill patternType="solid"><fgColor indexed="30"/></patternFill></fill><fill><patternFill patternType="solid"><fgColor indexed="36"/></patternFill></fill><fill><patternFill patternType="solid"><fgColor indexed="49"/></patternFill></fill><fill><patternFill patternType="solid"><fgColor indexed="52"/></patternFill></fill><fill><patternFill patternType="solid"><fgColor indexed="62"/></patternFill></fill><fill><patternFill patternType="solid"><fgColor indexed="10"/></patternFill></fill><fill><patternFill patternType="solid"><fgColor indexed="57"/></patternFill></fill><fill><patternFill patternType="solid"><fgColor indexed="53"/></patternFill></fill><fill><patternFill patternType="solid"><fgColor indexed="22"/></patternFill></fill><fill><patternFill patternType="solid"><fgColor indexed="55"/></patternFill></fill><fill><patternFill patternType="solid"><fgColor indexed="43"/></patternFill></fill><fill><patternFill patternType="solid"><fgColor indexed="26"/></patternFill></fill></fills><borders count="48"><border><left/><right/><top/><bottom/><diagonal/></border><border><left style="thin"><color indexed="23"/></left><right style="thin"><color indexed="23"/></right><top style="thin"><color indexed="23"/></top><bottom style="thin"><color indexed="23"/></bottom><diagonal/></border><border><left style="thin"><color indexed="63"/></left><right style="thin"><color indexed="63"/></right><top style="thin"><color indexed="63"/></top><bottom style="thin"><color indexed="63"/></bottom><diagonal/></border><border><left/><right/><top/><bottom style="thick"><color indexed="62"/></bottom><diagonal/></border><border><left/><right/><top/><bottom style="thick"><color indexed="22"/></bottom><diagonal/></border><border><left/><right/><top/><bottom style="medium"><color indexed="30"/></bottom><diagonal/></border><border><left/><right/><top style="thin"><color indexed="62"/></top><bottom style="double"><color indexed="62"/></bottom><diagonal/></border><border><left style="double"><color indexed="63"/></left><right style="double"><color indexed="63"/></right><top style="double"><color indexed="63"/></top><bottom style="double"><color indexed="63"/></bottom><diagonal/></border><border><left style="thin"><color indexed="22"/></left><right style="thin"><color indexed="22"/></right><top style="thin"><color indexed="22"/></top><bottom style="thin"><color indexed="22"/></bottom><diagonal/></border><border><left/><right/><top/><bottom style="double"><color indexed="52"/></bottom><diagonal/></border><border><left/><right style="thin"><color indexed="64"/></right><top style="thin"><color indexed="64"/></top><bottom style="thin"><color indexed="64"/></bottom><diagonal/></border><border><left/><right/><top style="thin"><color indexed="64"/></top><bottom style="thin"><color indexed="64"/></bottom><diagonal/></border><border><left style="medium"><color indexed="64"/></left><right/><top style="thin"><color indexed="64"/></top><bottom style="thin"><color indexed="64"/></bottom><diagonal/></border><border><left style="thin"><color indexed="64"/></left><right style="thin"><color indexed="64"/></right><top style="medium"><color indexed="64"/></top><bottom style="thin"><color indexed="64"/></bottom><diagonal/></border><border><left style="medium"><color indexed="64"/></left><right style="thin"><color indexed="64"/></right><top style="medium"><color indexed="64"/></top><bottom style="thin"><color indexed="64"/></bottom><diagonal/></border><border><left/><right style="medium"><color indexed="64"/></right><top style="medium"><color indexed="64"/></top><bottom/><diagonal/></border><border><left/><right/><top style="medium"><color indexed="64"/></top><bottom/><diagonal/></border><border><left style="medium"><color indexed="64"/></left><right/><top style="medium"><color indexed="64"/></top><bottom/><diagonal/></border><border><left/><right style="medium"><color indexed="64"/></right><top style="medium"><color indexed="64"/></top><bottom style="medium"><color indexed="64"/></bottom><diagonal/></border><border><left/><right/><top style="medium"><color indexed="64"/></top><bottom style="medium"><color indexed="64"/></bottom><diagonal/></border><border><left style="medium"><color indexed="64"/></left><right/><top style="medium"><color indexed="64"/></top><bottom style="medium"><color indexed="64"/></bottom><diagonal/></border><border><left/><right/><top/><bottom style="thin"><color indexed="64"/></bottom><diagonal/></border><border diagonalUp="1" diagonalDown="1"><left/><right/><top/><bottom/><diagonal/></border><border><left style="thin"><color indexed="64"/></left><right style="thin"><color indexed="64"/></right><top style="thin"><color indexed="64"/></top><bottom style="thin"><color indexed="64"/></bottom><diagonal/></border><border><left style="medium"><color indexed="64"/></left><right style="thin"><color indexed="64"/></right><top style="thin"><color indexed="64"/></top><bottom style="thin"><color indexed="64"/></bottom><diagonal/></border><border><left style="thin"><color indexed="64"/></left><right style="thin"><color indexed="64"/></right><top style="thin"><color indexed="64"/></top><bottom style="medium"><color indexed="64"/></bottom><diagonal/></border><border><left style="medium"><color indexed="64"/></left><right style="thin"><color indexed="64"/></right><top style="thin"><color indexed="64"/></top><bottom style="medium"><color indexed="64"/></bottom><diagonal/></border><border diagonalUp="1" diagonalDown="1"><left/><right/><top style="thin"><color indexed="64"/></top><bottom/><diagonal/></border><border diagonalUp="1" diagonalDown="1"><left/><right/><top/><bottom style="thin"><color indexed="64"/></bottom><diagonal/></border><border diagonalUp="1" diagonalDown="1"><left style="medium"><color indexed="64"/></left><right style="medium"><color indexed="64"/></right><top style="medium"><color indexed="64"/></top><bottom style="medium"><color indexed="64"/></bottom><diagonal/></border><border diagonalUp="1" diagonalDown="1"><left style="medium"><color indexed="64"/></left><right style="medium"><color indexed="64"/></right><top style="thin"><color indexed="64"/></top><bottom style="thin"><color indexed="64"/></bottom><diagonal/></border><border><left style="medium"><color indexed="64"/></left><right style="medium"><color indexed="64"/></right><top style="thin"><color indexed="64"/></top><bottom style="thin"><color indexed="64"/></bottom><diagonal/></border><border diagonalUp="1" diagonalDown="1"><left style="thin"><color indexed="64"/></left><right style="thin"><color indexed="64"/></right><top style="thin"><color indexed="64"/></top><bottom style="thin"><color indexed="64"/></bottom><diagonal/></border><border diagonalUp="1" diagonalDown="1"><left style="thin"><color indexed="64"/></left><right style="thin"><color indexed="64"/></right><top style="medium"><color indexed="64"/></top><bottom style="thin"><color indexed="64"/></bottom><diagonal/></border><border diagonalUp="1" diagonalDown="1"><left style="medium"><color indexed="64"/></left><right style="medium"><color indexed="64"/></right><top style="medium"><color indexed="64"/></top><bottom style="thin"><color indexed="64"/></bottom><diagonal/></border><border diagonalUp="1" diagonalDown="1"><left style="thin"><color indexed="64"/></left><right/><top style="medium"><color indexed="64"/></top><bottom style="thin"><color indexed="64"/></bottom><diagonal/></border><border diagonalUp="1" diagonalDown="1"><left style="thin"><color indexed="64"/></left><right/><top style="thin"><color indexed="64"/></top><bottom style="thin"><color indexed="64"/></bottom><diagonal/></border><border><left style="thin"><color indexed="64"/></left><right/><top style="thin"><color indexed="64"/></top><bottom style="medium"><color indexed="64"/></bottom><diagonal/></border><border><left style="medium"><color indexed="64"/></left><right style="medium"><color indexed="64"/></right><top style="thin"><color indexed="64"/></top><bottom style="medium"><color indexed="64"/></bottom><diagonal/></border><border><left style="thin"><color indexed="64"/></left><right style="thin"><color indexed="64"/></right><top style="thin"><color indexed="64"/></top><bottom/><diagonal/></border><border><left style="medium"><color indexed="64"/></left><right style="medium"><color indexed="64"/></right><top/><bottom style="medium"><color indexed="64"/></bottom><diagonal/></border><border><left style="medium"><color indexed="64"/></left><right/><top/><bottom style="medium"><color indexed="64"/></bottom><diagonal/></border><border diagonalUp="1" diagonalDown="1"><left style="medium"><color indexed="64"/></left><right style="medium"><color indexed="64"/></right><top style="medium"><color indexed="64"/></top><bottom/><diagonal/></border><border diagonalUp="1" diagonalDown="1"><left style="medium"><color indexed="64"/></left><right/><top style="medium"><color indexed="64"/></top><bottom/><diagonal/></border><border><left style="medium"><color indexed="64"/></left><right style="medium"><color indexed="64"/></right><top style="medium"><color indexed="64"/></top><bottom/><diagonal/></border><border><left/><right/><top/><bottom style="medium"><color indexed="64"/></bottom><diagonal/></border><border><left/><right style="medium"><color indexed="64"/></right><top/><bottom style="medium"><color indexed="64"/></bottom><diagonal/></border><border><left/><right/><top style="thin"><color indexed="64"/></top><bottom/><diagonal/></border></borders><cellStyleXfs count="62"><xf numFmtId="0" fontId="0" fillId="0" borderId="0"/><xf numFmtId="0" fontId="2" fillId="2" borderId="0" applyNumberFormat="0" applyBorder="0" applyAlignment="0" applyProtection="0"/><xf numFmtId="0" fontId="2" fillId="3" borderId="0" applyNumberFormat="0" applyBorder="0" applyAlignment="0" applyProtection="0"/><xf numFmtId="0" fontId="2" fillId="4" borderId="0" applyNumberFormat="0" applyBorder="0" applyAlignment="0" applyProtection="0"/><xf numFmtId="0" fontId="2" fillId="5" borderId="0" applyNumberFormat="0" applyBorder="0" applyAlignment="0" applyProtection="0"/><xf numFmtId="0" fontId="2" fillId="6" borderId="0" applyNumberFormat="0" applyBorder="0" applyAlignment="0" applyProtection="0"/><xf numFmtId="0" fontId="2" fillId="7" borderId="0" applyNumberFormat="0" applyBorder="0" applyAlignment="0" applyProtection="0"/><xf numFmtId="0" fontId="2" fillId="8" borderId="0" applyNumberFormat="0" applyBorder="0" applyAlignment="0" applyProtection="0"/><xf numFmtId="0" fontId="2" fillId="9" borderId="0" applyNumberFormat="0" applyBorder="0" applyAlignment="0" applyProtection="0"/><xf numFmtId="0" fontId="2" fillId="10" borderId="0" applyNumberFormat="0" applyBorder="0" applyAlignment="0" applyProtection="0"/><xf numFmtId="0" fontId="2" fillId="5" borderId="0" applyNumberFormat="0" applyBorder="0" applyAlignment="0" applyProtection="0"/><xf numFmtId="0" fontId="2" fillId="8" borderId="0" applyNumberFormat="0" applyBorder="0" applyAlignment="0" applyProtection="0"/><xf numFmtId="0" fontId="2" fillId="11" borderId="0" applyNumberFormat="0" applyBorder="0" applyAlignment="0" applyProtection="0"/><xf numFmtId="0" fontId="3" fillId="12" borderId="0" applyNumberFormat="0" applyBorder="0" applyAlignment="0" applyProtection="0"/><xf numFmtId="0" fontId="3" fillId="9" borderId="0" applyNumberFormat="0" applyBorder="0" applyAlignment="0" applyProtection="0"/><xf numFmtId="0" fontId="3" fillId="10" borderId="0" applyNumberFormat="0" applyBorder="0" applyAlignment="0" applyProtection="0"/><xf numFmtId="0" fontId="3" fillId="13" borderId="0" applyNumberFormat="0" applyBorder="0" applyAlignment="0" applyProtection="0"/><xf numFmtId="0" fontId="3" fillId="14" borderId="0" applyNumberFormat="0" applyBorder="0" applyAlignment="0" applyProtection="0"/><xf numFmtId="0" fontId="3" fillId="15" borderId="0" applyNumberFormat="0" applyBorder="0" applyAlignment="0" applyProtection="0"/><xf numFmtId="0" fontId="3" fillId="16" borderId="0" applyNumberFormat="0" applyBorder="0" applyAlignment="0" applyProtection="0"/><xf numFmtId="0" fontId="3" fillId="17" borderId="0" applyNumberFormat="0" applyBorder="0" applyAlignment="0" applyProtection="0"/><xf numFmtId="0" fontId="3" fillId="18" borderId="0" applyNumberFormat="0" applyBorder="0" applyAlignment="0" applyProtection="0"/><xf numFmtId="0" fontId="3" fillId="13" borderId="0" applyNumberFormat="0" applyBorder="0" applyAlignment="0" applyProtection="0"/><xf numFmtId="0" fontId="3" fillId="14" borderId="0" applyNumberFormat="0" applyBorder="0" applyAlignment="0" applyProtection="0"/><xf numFmtId="0" fontId="3" fillId="19" borderId="0" applyNumberFormat="0" applyBorder="0" applyAlignment="0" applyProtection="0"/><xf numFmtId="0" fontId="4" fillId="7" borderId="1" applyNumberFormat="0" applyAlignment="0" applyProtection="0"/><xf numFmtId="0" fontId="5" fillId="20" borderId="2" applyNumberFormat="0" applyAlignment="0" applyProtection="0"/><xf numFmtId="0" fontId="6" fillId="20" borderId="1" applyNumberFormat="0" applyAlignment="0" applyProtection="0"/><xf numFmtId="0" fontId="8" fillId="0" borderId="3" applyNumberFormat="0" applyFill="0" applyAlignment="0" applyProtection="0"/><xf numFmtId="0" fontId="9" fillId="0" borderId="4" applyNumberFormat="0" applyFill="0" applyAlignment="0" applyProtection="0"/><xf numFmtId="0" fontId="10" fillId="0" borderId="5" applyNumberFormat="0" applyFill="0" applyAlignment="0" applyProtection="0"/><xf numFmtId="0" fontId="10" fillId="0" borderId="0" applyNumberFormat="0" applyFill="0" applyBorder="0" applyAlignment="0" applyProtection="0"/><xf numFmtId="0" fontId="11" fillId="0" borderId="6" applyNumberFormat="0" applyFill="0" applyAlignment="0" applyProtection="0"/><xf numFmtId="0" fontId="12" fillId="21" borderId="7" applyNumberFormat="0" applyAlignment="0" applyProtection="0"/><xf numFmtId="0" fontId="13" fillId="0" borderId="0" applyNumberFormat="0" applyFill="0" applyBorder="0" applyAlignment="0" applyProtection="0"/><xf numFmtId="0" fontId="14" fillId="22" borderId="0" applyNumberFormat="0" applyBorder="0" applyAlignment="0" applyProtection="0"/><xf numFmtId="0" fontId="32" fillId="0" borderId="0" applyBorder="0"/><xf numFmtId="0" fontId="20" fillId="0" borderId="0"/><xf numFmtId="0" fontId="26" fillId="0" borderId="0"/><xf numFmtId="0" fontId="28" fillId="0" borderId="0"/><xf numFmtId="0" fontId="29" fillId="0" borderId="0"/><xf numFmtId="0" fontId="30" fillId="0" borderId="0" applyBorder="0"/><xf numFmtId="0" fontId="32" fillId="0" borderId="0" applyBorder="0"/><xf numFmtId="0" fontId="32" fillId="0" borderId="0" applyBorder="0"/><xf numFmtId="0" fontId="32" fillId="0" borderId="0" applyBorder="0"/><xf numFmtId="0" fontId="32" fillId="0" borderId="0" applyBorder="0"/><xf numFmtId="0" fontId="32" fillId="0" borderId="0" applyBorder="0"/><xf numFmtId="0" fontId="32" fillId="0" borderId="0" applyBorder="0"/><xf numFmtId="0" fontId="15" fillId="3" borderId="0" applyNumberFormat="0" applyBorder="0" applyAlignment="0" applyProtection="0"/><xf numFmtId="0" fontId="16" fillId="0" borderId="0" applyNumberFormat="0" applyFill="0" applyBorder="0" applyAlignment="0" applyProtection="0"/><xf numFmtId="0" fontId="7" fillId="23" borderId="8" applyNumberFormat="0" applyFont="0" applyAlignment="0" applyProtection="0"/><xf numFmtId="0" fontId="17" fillId="0" borderId="9" applyNumberFormat="0" applyFill="0" applyAlignment="0" applyProtection="0"/><xf numFmtId="0" fontId="27" fillId="0" borderId="0"/><xf numFmtId="0" fontId="18" fillId="0" borderId="0" applyNumberFormat="0" applyFill="0" applyBorder="0" applyAlignment="0" applyProtection="0"/><xf numFmtId="164" fontId="7" fillId="0" borderId="0" applyFont="0" applyFill="0" applyBorder="0" applyAlignment="0" applyProtection="0"/><xf numFmtId="165" fontId="7" fillId="0" borderId="0" applyFont="0" applyFill="0" applyBorder="0" applyAlignment="0" applyProtection="0"/><xf numFmtId="0" fontId="19" fillId="4" borderId="0" applyNumberFormat="0" applyBorder="0" applyAlignment="0" applyProtection="0"/><xf numFmtId="0" fontId="32" fillId="0" borderId="0" applyBorder="0"/><xf numFmtId="0" fontId="51" fillId="0" borderId="0" applyBorder="0"/><xf numFmtId="0" fontId="52" fillId="0" borderId="0" applyBorder="0"/><xf numFmtId="0" fontId="53" fillId="0" borderId="0" applyBorder="0"/><xf numFmtId="0" fontId="53" fillId="0" borderId="0" applyBorder="0"/></cellStyleXfs><cellXfs count="112"><xf numFmtId="0" fontId="0" fillId="0" borderId="0" xfId="0"/><xf numFmtId="0" fontId="43" fillId="0" borderId="21" xfId="0" applyNumberFormat="1" applyFont="1" applyFill="1" applyBorder="1" applyAlignment="1" applyProtection="1"><alignment horizontal="center" vertical="center" wrapText="1"/></xf><xf numFmtId="49" fontId="25" fillId="0" borderId="25" xfId="0" applyNumberFormat="1" applyFont="1" applyFill="1" applyBorder="1" applyAlignment="1" applyProtection="1"><alignment horizontal="left" vertical="center" wrapText="1"/></xf><xf numFmtId="49" fontId="25" fillId="0" borderId="26" xfId="0" applyNumberFormat="1" applyFont="1" applyFill="1" applyBorder="1" applyAlignment="1" applyProtection="1"><alignment horizontal="left" vertical="center" wrapText="1"/></xf><xf numFmtId="0" fontId="1" fillId="0" borderId="27" xfId="0" applyNumberFormat="1" applyFont="1" applyFill="1" applyBorder="1" applyAlignment="1" applyProtection="1"><alignment horizontal="center" vertical="center" wrapText="1"/></xf><xf numFmtId="0" fontId="1" fillId="0" borderId="47" xfId="0" applyNumberFormat="1" applyFont="1" applyFill="1" applyBorder="1" applyAlignment="1" applyProtection="1"><alignment horizontal="center" vertical="center" wrapText="1"/></xf><xf numFmtId="0" fontId="39" fillId="0" borderId="21" xfId="0" applyNumberFormat="1" applyFont="1" applyFill="1" applyBorder="1" applyAlignment="1" applyProtection="1"><alignment horizontal="center" vertical="center" wrapText="1"/></xf><xf numFmtId="49" fontId="42" fillId="0" borderId="23" xfId="0" applyNumberFormat="1" applyFont="1" applyFill="1" applyBorder="1" applyAlignment="1" applyProtection="1"><alignment horizontal="left" vertical="center" wrapText="1"/></xf><xf numFmtId="49" fontId="42" fillId="0" borderId="24" xfId="0" applyNumberFormat="1" applyFont="1" applyFill="1" applyBorder="1" applyAlignment="1" applyProtection="1"><alignment horizontal="left" vertical="center" wrapText="1"/></xf><xf numFmtId="0" fontId="25" fillId="0" borderId="23" xfId="0" applyNumberFormat="1" applyFont="1" applyFill="1" applyBorder="1" applyAlignment="1" applyProtection="1"><alignment horizontal="left" vertical="center" wrapText="1"/></xf><xf numFmtId="0" fontId="25" fillId="0" borderId="24" xfId="0" applyNumberFormat="1" applyFont="1" applyFill="1" applyBorder="1" applyAlignment="1" applyProtection="1"><alignment horizontal="left" vertical="center" wrapText="1"/></xf><xf numFmtId="0" fontId="34" fillId="0" borderId="11" xfId="0" applyNumberFormat="1" applyFont="1" applyFill="1" applyBorder="1" applyAlignment="1" applyProtection="1"><alignment horizontal="left" vertical="center" wrapText="1"/></xf><xf numFmtId="0" fontId="37" fillId="0" borderId="11" xfId="0" applyNumberFormat="1" applyFont="1" applyFill="1" applyBorder="1" applyAlignment="1" applyProtection="1"><alignment horizontal="center" vertical="center" wrapText="1"/></xf><xf numFmtId="0" fontId="39" fillId="0" borderId="20" xfId="0" applyNumberFormat="1" applyFont="1" applyFill="1" applyBorder="1" applyAlignment="1" applyProtection="1"><alignment horizontal="center" vertical="center" wrapText="1"/></xf><xf numFmtId="0" fontId="39" fillId="0" borderId="46" xfId="0" applyNumberFormat="1" applyFont="1" applyFill="1" applyBorder="1" applyAlignment="1" applyProtection="1"><alignment horizontal="center" vertical="center" wrapText="1"/></xf><xf numFmtId="0" fontId="39" fillId="0" borderId="45" xfId="0" applyNumberFormat="1" applyFont="1" applyFill="1" applyBorder="1" applyAlignment="1" applyProtection="1"><alignment horizontal="center" vertical="center" wrapText="1"/></xf><xf numFmtId="0" fontId="39" fillId="0" borderId="41" xfId="0" applyNumberFormat="1" applyFont="1" applyFill="1" applyBorder="1" applyAlignment="1" applyProtection="1"><alignment horizontal="center" vertical="center" wrapText="1"/></xf><xf numFmtId="0" fontId="39" fillId="0" borderId="15" xfId="0" applyNumberFormat="1" applyFont="1" applyFill="1" applyBorder="1" applyAlignment="1" applyProtection="1"><alignment horizontal="center" vertical="center" wrapText="1"/></xf><xf numFmtId="0" fontId="39" fillId="0" borderId="16" xfId="0" applyNumberFormat="1" applyFont="1" applyFill="1" applyBorder="1" applyAlignment="1" applyProtection="1"><alignment horizontal="center" vertical="center" wrapText="1"/></xf><xf numFmtId="0" fontId="39" fillId="0" borderId="17" xfId="0" applyNumberFormat="1" applyFont="1" applyFill="1" applyBorder="1" applyAlignment="1" applyProtection="1"><alignment horizontal="center" vertical="center" wrapText="1"/></xf><xf numFmtId="49" fontId="23" fillId="0" borderId="13" xfId="0" applyNumberFormat="1" applyFont="1" applyFill="1" applyBorder="1" applyAlignment="1"><alignment horizontal="left" vertical="center" wrapText="1"/></xf><xf numFmtId="49" fontId="23" fillId="0" borderId="14" xfId="0" applyNumberFormat="1" applyFont="1" applyFill="1" applyBorder="1" applyAlignment="1"><alignment horizontal="left" vertical="center" wrapText="1"/></xf><xf numFmtId="0" fontId="34" fillId="0" borderId="15" xfId="0" applyNumberFormat="1" applyFont="1" applyFill="1" applyBorder="1" applyAlignment="1" applyProtection="1"><alignment horizontal="center" vertical="center" wrapText="1"/></xf><xf numFmtId="0" fontId="34" fillId="0" borderId="16" xfId="0" applyNumberFormat="1" applyFont="1" applyFill="1" applyBorder="1" applyAlignment="1" applyProtection="1"><alignment horizontal="center" vertical="center" wrapText="1"/></xf><xf numFmtId="0" fontId="34" fillId="0" borderId="17" xfId="0" applyNumberFormat="1" applyFont="1" applyFill="1" applyBorder="1" applyAlignment="1" applyProtection="1"><alignment horizontal="center" vertical="center" wrapText="1"/></xf><xf numFmtId="0" fontId="36" fillId="0" borderId="21" xfId="0" applyNumberFormat="1" applyFont="1" applyFill="1" applyBorder="1" applyAlignment="1" applyProtection="1"><alignment horizontal="left" vertical="center" wrapText="1"/></xf><xf numFmtId="0" fontId="37" fillId="0" borderId="22" xfId="0" applyNumberFormat="1" applyFont="1" applyFill="1" applyBorder="1" applyAlignment="1" applyProtection="1"><alignment horizontal="left" vertical="center" wrapText="1"/></xf><xf numFmtId="0" fontId="38" fillId="0" borderId="22" xfId="0" applyNumberFormat="1" applyFont="1" applyFill="1" applyBorder="1" applyAlignment="1" applyProtection="1"><alignment horizontal="left" vertical="center" wrapText="1"/></xf><xf numFmtId="0" fontId="39" fillId="0" borderId="18" xfId="0" applyNumberFormat="1" applyFont="1" applyFill="1" applyBorder="1" applyAlignment="1" applyProtection="1"><alignment horizontal="center" vertical="center" wrapText="1"/></xf><xf numFmtId="0" fontId="39" fillId="0" borderId="19" xfId="0" applyNumberFormat="1" applyFont="1" applyFill="1" applyBorder="1" applyAlignment="1" applyProtection="1"><alignment horizontal="center" vertical="center" wrapText="1"/></xf><xf numFmtId="49" fontId="33" fillId="0" borderId="10" xfId="0" applyNumberFormat="1" applyFont="1" applyFill="1" applyBorder="1" applyAlignment="1" applyProtection="1"><alignment horizontal="left" vertical="center" wrapText="1"/></xf><xf numFmtId="49" fontId="33" fillId="0" borderId="11" xfId="0" applyNumberFormat="1" applyFont="1" applyFill="1" applyBorder="1" applyAlignment="1" applyProtection="1"><alignment horizontal="left" vertical="center" wrapText="1"/></xf><xf numFmtId="49" fontId="33" fillId="0" borderId="12" xfId="0" applyNumberFormat="1" applyFont="1" applyFill="1" applyBorder="1" applyAlignment="1" applyProtection="1"><alignment horizontal="left" vertical="center" wrapText="1"/></xf><xf numFmtId="49" fontId="39" fillId="0" borderId="23" xfId="0" applyNumberFormat="1" applyFont="1" applyFill="1" applyBorder="1" applyAlignment="1" applyProtection="1"><alignment horizontal="left" vertical="center" wrapText="1"/></xf><xf numFmtId="49" fontId="39" fillId="0" borderId="24" xfId="0" applyNumberFormat="1" applyFont="1" applyFill="1" applyBorder="1" applyAlignment="1" applyProtection="1"><alignment horizontal="left" vertical="center" wrapText="1"/></xf><xf numFmtId="49" fontId="41" fillId="0" borderId="23" xfId="0" applyNumberFormat="1" applyFont="1" applyFill="1" applyBorder="1" applyAlignment="1" applyProtection="1"><alignment horizontal="left" vertical="center" wrapText="1"/></xf><xf numFmtId="49" fontId="41" fillId="0" borderId="24" xfId="0" applyNumberFormat="1" applyFont="1" applyFill="1" applyBorder="1" applyAlignment="1" applyProtection="1"><alignment horizontal="left" vertical="center" wrapText="1"/></xf><xf numFmtId="0" fontId="39" fillId="0" borderId="40" xfId="0" applyNumberFormat="1" applyFont="1" applyFill="1" applyBorder="1" applyAlignment="1" applyProtection="1"><alignment horizontal="center" vertical="center" wrapText="1"/></xf><xf numFmtId="0" fontId="39" fillId="0" borderId="44" xfId="0" applyNumberFormat="1" applyFont="1" applyFill="1" applyBorder="1" applyAlignment="1" applyProtection="1"><alignment horizontal="center" vertical="center" wrapText="1"/></xf><xf numFmtId="0" fontId="1" fillId="0" borderId="21" xfId="0" applyNumberFormat="1" applyFont="1" applyFill="1" applyBorder="1" applyAlignment="1" applyProtection="1"><alignment horizontal="left" vertical="center" wrapText="1"/></xf><xf numFmtId="0" fontId="44" fillId="0" borderId="0" xfId="0" applyNumberFormat="1" applyFont="1" applyFill="1" applyAlignment="1" applyProtection="1"><alignment horizontal="center" vertical="center" wrapText="1"/></xf><xf numFmtId="0" fontId="50" fillId="0" borderId="47" xfId="0" applyNumberFormat="1" applyFont="1" applyFill="1" applyBorder="1" applyAlignment="1" applyProtection="1"><alignment horizontal="center" vertical="top" wrapText="1"/></xf><xf numFmtId="0" fontId="1" fillId="0" borderId="11" xfId="0" applyNumberFormat="1" applyFont="1" applyFill="1" applyBorder="1" applyAlignment="1" applyProtection="1"><alignment horizontal="left" vertical="center" wrapText="1"/></xf><xf numFmtId="0" fontId="39" fillId="0" borderId="0" xfId="0" applyNumberFormat="1" applyFont="1" applyFill="1" applyAlignment="1" applyProtection="1"><alignment horizontal="left" vertical="center" wrapText="1"/></xf><xf numFmtId="0" fontId="40" fillId="0" borderId="0" xfId="0" applyNumberFormat="1" applyFont="1" applyFill="1" applyAlignment="1" applyProtection="1"><alignment horizontal="center" vertical="center" wrapText="1"/></xf><xf numFmtId="49" fontId="1" fillId="0" borderId="23" xfId="0" applyNumberFormat="1" applyFont="1" applyFill="1" applyBorder="1" applyAlignment="1" applyProtection="1"><alignment horizontal="left" vertical="center" wrapText="1"/></xf><xf numFmtId="49" fontId="1" fillId="0" borderId="24" xfId="0" applyNumberFormat="1" applyFont="1" applyFill="1" applyBorder="1" applyAlignment="1" applyProtection="1"><alignment horizontal="left" vertical="center" wrapText="1"/></xf><xf numFmtId="49" fontId="23" fillId="0" borderId="23" xfId="0" applyNumberFormat="1" applyFont="1" applyFill="1" applyBorder="1" applyAlignment="1"><alignment horizontal="left" vertical="center" wrapText="1"/></xf><xf numFmtId="49" fontId="23" fillId="0" borderId="24" xfId="0" applyNumberFormat="1" applyFont="1" applyFill="1" applyBorder="1" applyAlignment="1"><alignment horizontal="left" vertical="center" wrapText="1"/></xf><xf numFmtId="0" fontId="39" fillId="0" borderId="40" xfId="0" applyNumberFormat="1" applyFont="1" applyFill="1" applyBorder="1" applyAlignment="1" applyProtection="1"><alignment horizontal="center" vertical="center" wrapText="1"/></xf><xf numFmtId="0" fontId="39" fillId="0" borderId="44" xfId="0" applyNumberFormat="1" applyFont="1" applyFill="1" applyBorder="1" applyAlignment="1" applyProtection="1"><alignment horizontal="center" vertical="center" wrapText="1"/></xf><xf numFmtId="0" fontId="39" fillId="0" borderId="41" xfId="0" applyNumberFormat="1" applyFont="1" applyFill="1" applyBorder="1" applyAlignment="1" applyProtection="1"><alignment horizontal="center" vertical="center" wrapText="1"/></xf><xf numFmtId="0" fontId="39" fillId="0" borderId="29" xfId="0" applyNumberFormat="1" applyFont="1" applyFill="1" applyBorder="1" applyAlignment="1" applyProtection="1"><alignment horizontal="center" vertical="center" wrapText="1"/></xf><xf numFmtId="2" fontId="23" fillId="0" borderId="30" xfId="0" applyNumberFormat="1" applyFont="1" applyFill="1" applyBorder="1" applyAlignment="1" applyProtection="1"><alignment horizontal="center" vertical="center" wrapText="1"/></xf><xf numFmtId="2" fontId="1" fillId="0" borderId="31" xfId="0" applyNumberFormat="1" applyFont="1" applyFill="1" applyBorder="1" applyAlignment="1"><alignment horizontal="center" vertical="center" wrapText="1"/></xf><xf numFmtId="49" fontId="23" fillId="0" borderId="32" xfId="0" applyNumberFormat="1" applyFont="1" applyFill="1" applyBorder="1" applyAlignment="1"><alignment horizontal="center" vertical="center" wrapText="1"/></xf><xf numFmtId="49" fontId="23" fillId="0" borderId="33" xfId="0" applyNumberFormat="1" applyFont="1" applyFill="1" applyBorder="1" applyAlignment="1"><alignment horizontal="center" vertical="center" wrapText="1"/></xf><xf numFmtId="2" fontId="23" fillId="0" borderId="34" xfId="0" applyNumberFormat="1" applyFont="1" applyFill="1" applyBorder="1" applyAlignment="1"><alignment horizontal="center" vertical="center" wrapText="1"/></xf><xf numFmtId="2" fontId="23" fillId="0" borderId="31" xfId="0" applyNumberFormat="1" applyFont="1" applyFill="1" applyBorder="1" applyAlignment="1"><alignment horizontal="center" vertical="center" wrapText="1"/></xf><xf numFmtId="49" fontId="23" fillId="0" borderId="35" xfId="0" applyNumberFormat="1" applyFont="1" applyFill="1" applyBorder="1" applyAlignment="1"><alignment horizontal="center" vertical="center" wrapText="1"/></xf><xf numFmtId="49" fontId="23" fillId="0" borderId="36" xfId="0" applyNumberFormat="1" applyFont="1" applyFill="1" applyBorder="1" applyAlignment="1"><alignment horizontal="center" vertical="center" wrapText="1"/></xf><xf numFmtId="0" fontId="23" fillId="0" borderId="31" xfId="0" applyFont="1" applyFill="1" applyBorder="1" applyAlignment="1"><alignment horizontal="center" vertical="center" wrapText="1"/></xf><xf numFmtId="2" fontId="1" fillId="0" borderId="30" xfId="0" applyNumberFormat="1" applyFont="1" applyFill="1" applyBorder="1" applyAlignment="1"><alignment horizontal="center" vertical="center" wrapText="1"/></xf><xf numFmtId="0" fontId="43" fillId="0" borderId="28" xfId="0" applyNumberFormat="1" applyFont="1" applyFill="1" applyBorder="1" applyAlignment="1" applyProtection="1"><alignment horizontal="center" vertical="center" wrapText="1"/></xf><xf numFmtId="49" fontId="33" fillId="0" borderId="36" xfId="0" applyNumberFormat="1" applyFont="1" applyFill="1" applyBorder="1" applyAlignment="1" applyProtection="1"><alignment horizontal="center" vertical="center" wrapText="1"/></xf><xf numFmtId="49" fontId="31" fillId="0" borderId="36" xfId="0" applyNumberFormat="1" applyFont="1" applyFill="1" applyBorder="1" applyAlignment="1" applyProtection="1"><alignment horizontal="center" vertical="center" wrapText="1"/></xf><xf numFmtId="49" fontId="39" fillId="0" borderId="32" xfId="0" applyNumberFormat="1" applyFont="1" applyFill="1" applyBorder="1" applyAlignment="1" applyProtection="1"><alignment horizontal="center" vertical="center" wrapText="1"/></xf><xf numFmtId="49" fontId="39" fillId="0" borderId="36" xfId="0" applyNumberFormat="1" applyFont="1" applyFill="1" applyBorder="1" applyAlignment="1" applyProtection="1"><alignment horizontal="center" vertical="center" wrapText="1"/></xf><xf numFmtId="0" fontId="39" fillId="0" borderId="39" xfId="0" applyNumberFormat="1" applyFont="1" applyFill="1" applyBorder="1" applyAlignment="1" applyProtection="1"><alignment horizontal="center" vertical="center" wrapText="1"/></xf><xf numFmtId="0" fontId="39" fillId="0" borderId="31" xfId="0" applyNumberFormat="1" applyFont="1" applyFill="1" applyBorder="1" applyAlignment="1" applyProtection="1"><alignment horizontal="center" vertical="center" wrapText="1"/></xf><xf numFmtId="0" fontId="39" fillId="0" borderId="38" xfId="0" applyNumberFormat="1" applyFont="1" applyFill="1" applyBorder="1" applyAlignment="1" applyProtection="1"><alignment horizontal="center" vertical="center" wrapText="1"/></xf><xf numFmtId="0" fontId="34" fillId="0" borderId="42" xfId="0" applyNumberFormat="1" applyFont="1" applyFill="1" applyBorder="1" applyAlignment="1" applyProtection="1"><alignment horizontal="center" vertical="center" wrapText="1"/></xf><xf numFmtId="0" fontId="34" fillId="0" borderId="43" xfId="0" applyNumberFormat="1" applyFont="1" applyFill="1" applyBorder="1" applyAlignment="1" applyProtection="1"><alignment horizontal="center" vertical="center" wrapText="1"/></xf><xf numFmtId="0" fontId="42" fillId="0" borderId="30" xfId="0" applyNumberFormat="1" applyFont="1" applyFill="1" applyBorder="1" applyAlignment="1" applyProtection="1"><alignment horizontal="center" vertical="center" wrapText="1"/></xf><xf numFmtId="0" fontId="42" fillId="0" borderId="31" xfId="0" applyNumberFormat="1" applyFont="1" applyFill="1" applyBorder="1" applyAlignment="1" applyProtection="1"><alignment horizontal="center" vertical="center" wrapText="1"/></xf><xf numFmtId="0" fontId="39" fillId="0" borderId="28" xfId="0" applyNumberFormat="1" applyFont="1" applyFill="1" applyBorder="1" applyAlignment="1" applyProtection="1"><alignment horizontal="center" vertical="center" wrapText="1"/></xf><xf numFmtId="0" fontId="1" fillId="0" borderId="31" xfId="0" applyFont="1" applyFill="1" applyBorder="1" applyAlignment="1"><alignment horizontal="center" vertical="center" wrapText="1"/></xf><xf numFmtId="49" fontId="25" fillId="0" borderId="25" xfId="0" applyNumberFormat="1" applyFont="1" applyFill="1" applyBorder="1" applyAlignment="1" applyProtection="1"><alignment horizontal="center" vertical="center" wrapText="1"/></xf><xf numFmtId="49" fontId="25" fillId="0" borderId="37" xfId="0" applyNumberFormat="1" applyFont="1" applyFill="1" applyBorder="1" applyAlignment="1" applyProtection="1"><alignment horizontal="center" vertical="center" wrapText="1"/></xf><xf numFmtId="2" fontId="25" fillId="0" borderId="38" xfId="0" applyNumberFormat="1" applyFont="1" applyFill="1" applyBorder="1" applyAlignment="1" applyProtection="1"><alignment horizontal="center" vertical="center" wrapText="1"/></xf><xf numFmtId="0" fontId="1" fillId="0" borderId="0" xfId="0" applyNumberFormat="1" applyFont="1" applyFill="1" applyAlignment="1" applyProtection="1"><alignment horizontal="center" vertical="center" wrapText="1"/></xf><xf numFmtId="0" fontId="1" fillId="0" borderId="0" xfId="0" applyNumberFormat="1" applyFont="1" applyFill="1" applyAlignment="1" applyProtection="1"><alignment horizontal="justify" vertical="center" wrapText="1"/></xf><xf numFmtId="0" fontId="35" fillId="0" borderId="0" xfId="0" applyNumberFormat="1" applyFont="1" applyFill="1" applyAlignment="1" applyProtection="1"><alignment horizontal="center" vertical="center" wrapText="1"/></xf><xf numFmtId="0" fontId="44" fillId="0" borderId="0" xfId="0" applyNumberFormat="1" applyFont="1" applyFill="1" applyAlignment="1" applyProtection="1"><alignment horizontal="center" vertical="top" wrapText="1"/></xf><xf numFmtId="0" fontId="40" fillId="0" borderId="0" xfId="0" applyNumberFormat="1" applyFont="1" applyFill="1" applyAlignment="1" applyProtection="1"><alignment horizontal="center" vertical="center" wrapText="1"/></xf><xf numFmtId="0" fontId="44" fillId="0" borderId="0" xfId="0" applyNumberFormat="1" applyFont="1" applyFill="1" applyAlignment="1" applyProtection="1"><alignment horizontal="left" vertical="center" wrapText="1"/></xf><xf numFmtId="0" fontId="38" fillId="0" borderId="22" xfId="0" applyNumberFormat="1" applyFont="1" applyFill="1" applyBorder="1" applyAlignment="1" applyProtection="1"><alignment horizontal="left" vertical="center" wrapText="1"/></xf><xf numFmtId="0" fontId="37" fillId="0" borderId="22" xfId="0" applyNumberFormat="1" applyFont="1" applyFill="1" applyBorder="1" applyAlignment="1" applyProtection="1"><alignment horizontal="left" vertical="center" wrapText="1"/></xf><xf numFmtId="0" fontId="39" fillId="0" borderId="0" xfId="0" applyNumberFormat="1" applyFont="1" applyFill="1" applyAlignment="1" applyProtection="1"><alignment horizontal="center" vertical="center" wrapText="1"/></xf><xf numFmtId="0" fontId="22" fillId="0" borderId="22" xfId="0" applyNumberFormat="1" applyFont="1" applyFill="1" applyBorder="1" applyAlignment="1" applyProtection="1"><alignment horizontal="left" vertical="center" wrapText="1"/></xf><xf numFmtId="0" fontId="21" fillId="0" borderId="0" xfId="0" applyNumberFormat="1" applyFont="1" applyFill="1" applyAlignment="1" applyProtection="1"><alignment horizontal="right" vertical="center" wrapText="1"/></xf><xf numFmtId="0" fontId="39" fillId="0" borderId="22" xfId="0" applyNumberFormat="1" applyFont="1" applyFill="1" applyBorder="1" applyAlignment="1" applyProtection="1"><alignment horizontal="left" vertical="center" wrapText="1"/></xf><xf numFmtId="0" fontId="45" fillId="0" borderId="0" xfId="0" applyNumberFormat="1" applyFont="1" applyFill="1" applyAlignment="1" applyProtection="1"><alignment horizontal="right" vertical="center" wrapText="1"/></xf><xf numFmtId="0" fontId="46" fillId="0" borderId="0" xfId="0" applyNumberFormat="1" applyFont="1" applyFill="1" applyAlignment="1" applyProtection="1"><alignment horizontal="left" vertical="center" wrapText="1"/></xf><xf numFmtId="0" fontId="47" fillId="0" borderId="0" xfId="0" applyNumberFormat="1" applyFont="1" applyFill="1" applyAlignment="1" applyProtection="1"><alignment horizontal="left" vertical="center" wrapText="1"/></xf><xf numFmtId="0" fontId="34" fillId="0" borderId="0" xfId="0" applyNumberFormat="1" applyFont="1" applyFill="1" applyAlignment="1" applyProtection="1"><alignment horizontal="left" vertical="center" wrapText="1"/></xf><xf numFmtId="0" fontId="1" fillId="0" borderId="22" xfId="0" applyNumberFormat="1" applyFont="1" applyFill="1" applyBorder="1" applyAlignment="1" applyProtection="1"><alignment horizontal="center" vertical="center" wrapText="1"/></xf><xf numFmtId="166" fontId="1" fillId="0" borderId="22" xfId="0" applyNumberFormat="1" applyFont="1" applyFill="1" applyBorder="1" applyAlignment="1" applyProtection="1"><alignment horizontal="right" vertical="center" wrapText="1"/></xf><xf numFmtId="49" fontId="1" fillId="0" borderId="32" xfId="0" applyNumberFormat="1" applyFont="1" applyFill="1" applyBorder="1" applyAlignment="1" applyProtection="1"><alignment horizontal="center" vertical="center" wrapText="1"/></xf><xf numFmtId="49" fontId="1" fillId="0" borderId="36" xfId="0" applyNumberFormat="1" applyFont="1" applyFill="1" applyBorder="1" applyAlignment="1" applyProtection="1"><alignment horizontal="center" vertical="center" wrapText="1"/></xf><xf numFmtId="0" fontId="23" fillId="0" borderId="30" xfId="0" applyNumberFormat="1" applyFont="1" applyFill="1" applyBorder="1" applyAlignment="1" applyProtection="1"><alignment horizontal="center" vertical="center" wrapText="1"/></xf><xf numFmtId="0" fontId="39" fillId="0" borderId="22" xfId="0" applyNumberFormat="1" applyFont="1" applyFill="1" applyBorder="1" applyAlignment="1" applyProtection="1"><alignment horizontal="center" vertical="center" wrapText="1"/></xf><xf numFmtId="166" fontId="39" fillId="0" borderId="22" xfId="0" applyNumberFormat="1" applyFont="1" applyFill="1" applyBorder="1" applyAlignment="1" applyProtection="1"><alignment horizontal="right" vertical="center" wrapText="1"/></xf><xf numFmtId="166" fontId="23" fillId="0" borderId="22" xfId="0" applyNumberFormat="1" applyFont="1" applyFill="1" applyBorder="1" applyAlignment="1" applyProtection="1"><alignment horizontal="right" vertical="center" wrapText="1"/></xf><xf numFmtId="2" fontId="23" fillId="0" borderId="0" xfId="0" applyNumberFormat="1" applyFont="1" applyFill="1" applyAlignment="1" applyProtection="1"><alignment horizontal="center" vertical="center" wrapText="1"/></xf><xf numFmtId="49" fontId="48" fillId="0" borderId="0" xfId="0" applyNumberFormat="1" applyFont="1" applyFill="1" applyAlignment="1" applyProtection="1"><alignment horizontal="center" vertical="center" wrapText="1"/></xf><xf numFmtId="0" fontId="43" fillId="0" borderId="0" xfId="0" applyNumberFormat="1" applyFont="1" applyFill="1" applyAlignment="1" applyProtection="1"><alignment horizontal="center" vertical="center" wrapText="1"/></xf><xf numFmtId="0" fontId="24" fillId="0" borderId="0" xfId="0" applyNumberFormat="1" applyFont="1" applyFill="1" applyAlignment="1" applyProtection="1"><alignment horizontal="center" vertical="center" wrapText="1"/></xf><xf numFmtId="0" fontId="23" fillId="0" borderId="0" xfId="0" applyNumberFormat="1" applyFont="1" applyFill="1" applyAlignment="1" applyProtection="1"><alignment horizontal="center" vertical="center" wrapText="1"/></xf><xf numFmtId="0" fontId="54" fillId="0" borderId="0" xfId="0" applyNumberFormat="1" applyFont="1" applyFill="1" applyAlignment="1" applyProtection="1"><alignment horizontal="center" vertical="center" wrapText="1"/></xf><xf numFmtId="0" fontId="49" fillId="0" borderId="0" xfId="0" applyNumberFormat="1" applyFont="1" applyFill="1" applyAlignment="1" applyProtection="1"><alignment horizontal="center" vertical="center" wrapText="1"/></xf><xf numFmtId="0" fontId="25" fillId="0" borderId="0" xfId="0" applyNumberFormat="1" applyFont="1" applyFill="1" applyAlignment="1" applyProtection="1"><alignment horizontal="center" vertical="center" wrapText="1"/></xf></cellXfs><cellStyles count="62"><cellStyle name="20% - Акцент1" xfId="1" builtinId="30" customBuiltin="1"/><cellStyle name="20% - Акцент2" xfId="2" builtinId="34" customBuiltin="1"/><cellStyle name="20% - Акцент3" xfId="3" builtinId="38" customBuiltin="1"/><cellStyle name="20% - Акцент4" xfId="4" builtinId="42" customBuiltin="1"/><cellStyle name="20% - Акцент5" xfId="5" builtinId="46" customBuiltin="1"/><cellStyle name="20% - Акцент6" xfId="6" builtinId="50" customBuiltin="1"/><cellStyle name="40% - Акцент1" xfId="7" builtinId="31" customBuiltin="1"/><cellStyle name="40% - Акцент2" xfId="8" builtinId="35" customBuiltin="1"/><cellStyle name="40% - Акцент3" xfId="9" builtinId="39" customBuiltin="1"/><cellStyle name="40% - Акцент4" xfId="10" builtinId="43" customBuiltin="1"/><cellStyle name="40% - Акцент5" xfId="11" builtinId="47" customBuiltin="1"/><cellStyle name="40% - Акцент6" xfId="12" builtinId="51" customBuiltin="1"/><cellStyle name="60% - Акцент1" xfId="13" builtinId="32" customBuiltin="1"/><cellStyle name="60% - Акцент2" xfId="14" builtinId="36" customBuiltin="1"/><cellStyle name="60% - Акцент3" xfId="15" builtinId="40" customBuiltin="1"/><cellStyle name="60% - Акцент4" xfId="16" builtinId="44" customBuiltin="1"/><cellStyle name="60% - Акцент5" xfId="17" builtinId="48" customBuiltin="1"/><cellStyle name="60% - Акцент6" xfId="18" builtinId="52" customBuiltin="1"/><cellStyle name="Акцент1" xfId="19" builtinId="29" customBuiltin="1"/><cellStyle name="Акцент2" xfId="20" builtinId="33" customBuiltin="1"/><cellStyle name="Акцент3" xfId="21" builtinId="37" customBuiltin="1"/><cellStyle name="Акцент4" xfId="22" builtinId="41" customBuiltin="1"/><cellStyle name="Акцент5" xfId="23" builtinId="45" customBuiltin="1"/><cellStyle name="Акцент6" xfId="24" builtinId="49" customBuiltin="1"/><cellStyle name="Ввод " xfId="25" builtinId="20" customBuiltin="1"/><cellStyle name="Вывод" xfId="26" builtinId="21" customBuiltin="1"/><cellStyle name="Вычисление" xfId="27" builtinId="22" customBuiltin="1"/><cellStyle name="Заголовок 1" xfId="28" builtinId="16" customBuiltin="1"/><cellStyle name="Заголовок 2" xfId="29" builtinId="17" customBuiltin="1"/><cellStyle name="Заголовок 3" xfId="30" builtinId="18" customBuiltin="1"/><cellStyle name="Заголовок 4" xfId="31" builtinId="19" customBuiltin="1"/><cellStyle name="Итог" xfId="32" builtinId="25" customBuiltin="1"/><cellStyle name="Контрольная ячейка" xfId="33" builtinId="23" customBuiltin="1"/><cellStyle name="Название" xfId="34" builtinId="15" customBuiltin="1"/><cellStyle name="Нейтральный" xfId="35" builtinId="28" customBuiltin="1"/><cellStyle name="Обычный" xfId="0" builtinId="0"/><cellStyle name="Обычный 10" xfId="36"/><cellStyle name="Обычный 11" xfId="57"/><cellStyle name="Обычный 12" xfId="58"/><cellStyle name="Обычный 13" xfId="59"/><cellStyle name="Обычный 14" xfId="60"/><cellStyle name="Обычный 15" xfId="61"/><cellStyle name="Обычный 2" xfId="37"/><cellStyle name="Обычный 2 2" xfId="38"/><cellStyle name="Обычный 2 3" xfId="39"/><cellStyle name="Обычный 24" xfId="40"/><cellStyle name="Обычный 3" xfId="41"/><cellStyle name="Обычный 4" xfId="42"/><cellStyle name="Обычный 5" xfId="43"/><cellStyle name="Обычный 6" xfId="44"/><cellStyle name="Обычный 7" xfId="45"/><cellStyle name="Обычный 8" xfId="46"/><cellStyle name="Обычный 9" xfId="47"/><cellStyle name="Плохой" xfId="48" builtinId="27" customBuiltin="1"/><cellStyle name="Пояснение" xfId="49" builtinId="53" customBuiltin="1"/><cellStyle name="Примечание" xfId="50" builtinId="10" customBuiltin="1"/><cellStyle name="Связанная ячейка" xfId="51" builtinId="24" customBuiltin="1"/><cellStyle name="Стиль 1" xfId="52"/><cellStyle name="Текст предупреждения" xfId="53" builtinId="11" customBuiltin="1"/><cellStyle name="Тысячи [0]_2 форма" xfId="54"/><cellStyle name="Тысячи_2 форма" xfId="55"/><cellStyle name="Хороший" xfId="56" builtinId="26" customBuiltin="1"/></cellStyles><dxfs count="0"/><tableStyles count="0" defaultTableStyle="TableStyleMedium9" defaultPivotStyle="PivotStyleLight16"/><extLst><ext uri="{EB79DEF2-80B8-43e5-95BD-54CBDDF9020C}" xmlns:x14="http://schemas.microsoft.com/office/spreadsheetml/2009/9/main"><x14:slicerStyles defaultSlicerStyle="SlicerStyleLight1"/></ext><x:ext uri="{9260A510-F301-46a8-8635-F512D64BE5F5}" xmlns:x15="http://schemas.microsoft.com/office/spreadsheetml/2010/11/main"><x15:timelineStyles defaultTimelineStyle="TimeSlicerStyleLight1"/></x:ext></extLst>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M163"/>
  <sheetViews>
    <sheetView tabSelected="1" showOutlineSymbols="0" topLeftCell="A136" zoomScaleNormal="100" workbookViewId="0">
      <selection activeCell="J168" sqref="J168"/>
    </sheetView>
  </sheetViews>
  <sheetFormatPr defaultColWidth="9.140625" defaultRowHeight="12.75" x14ac:dyDescent="0.2"/>
  <cols>
    <col min="1" max="1" width="38.7109375" style="80" customWidth="1"/>
    <col min="2" max="2" width="5.7109375" style="80" customWidth="1"/>
    <col min="3" max="3" width="5.5703125" style="80" customWidth="1"/>
    <col min="4" max="4" width="7.140625" style="80" customWidth="1"/>
    <col min="5" max="5" width="9.28515625" style="80" customWidth="1"/>
    <col min="6" max="6" width="14.7109375" style="80" customWidth="1"/>
    <col min="7" max="7" width="10.42578125" style="80" customWidth="1"/>
    <col min="8" max="8" width="10.7109375" style="80" customWidth="1"/>
    <col min="9" max="10" width="14.140625" style="80" customWidth="1"/>
    <col min="11" max="12" width="20.42578125" style="80" customWidth="1"/>
    <col min="13" max="15" width="12.5703125" style="80" customWidth="1"/>
    <col min="16" max="16" width="9.140625" style="80" customWidth="1"/>
    <col min="17" max="16384" width="9.140625" style="80"/>
  </cols>
  <sheetData>
    <row r="1" spans="1:12" x14ac:dyDescent="0.2">
      <c r="F1" s="80" t="s">
        <v>0</v>
      </c>
    </row>
    <row r="2" spans="1:12" s="106" customFormat="1" ht="15.75" customHeight="1" x14ac:dyDescent="0.2">
      <c r="F2" s="43" t="s">
        <v>1</v>
      </c>
      <c r="G2" s="43"/>
      <c r="H2" s="43"/>
      <c r="I2" s="43"/>
      <c r="J2" s="43"/>
    </row>
    <row r="3" spans="1:12" x14ac:dyDescent="0.2">
      <c r="F3" s="43" t="s">
        <v>2</v>
      </c>
      <c r="G3" s="43"/>
      <c r="H3" s="43"/>
      <c r="I3" s="43"/>
      <c r="J3" s="43"/>
    </row>
    <row r="5" spans="1:12" x14ac:dyDescent="0.2">
      <c r="F5" s="80" t="s">
        <v>3</v>
      </c>
    </row>
    <row r="6" spans="1:12" x14ac:dyDescent="0.2">
      <c r="F6" s="39"/>
      <c r="G6" s="39"/>
      <c r="H6" s="39"/>
      <c r="I6" s="39"/>
      <c r="J6" s="39"/>
    </row>
    <row r="7" spans="1:12" x14ac:dyDescent="0.2">
      <c r="F7" s="42"/>
      <c r="G7" s="42"/>
      <c r="H7" s="42"/>
      <c r="I7" s="42"/>
      <c r="J7" s="42"/>
    </row>
    <row r="8" spans="1:12" x14ac:dyDescent="0.2">
      <c r="E8" s="81"/>
      <c r="F8" s="41" t="s">
        <v>4</v>
      </c>
      <c r="G8" s="41"/>
      <c r="H8" s="41"/>
      <c r="I8" s="41"/>
      <c r="J8" s="41"/>
      <c r="L8" s="82"/>
    </row>
    <row r="9" spans="1:12" s="106" customFormat="1" ht="18.75" customHeight="1" x14ac:dyDescent="0.2">
      <c r="F9" s="39"/>
      <c r="G9" s="39"/>
      <c r="H9" s="39"/>
      <c r="I9" s="39"/>
      <c r="J9" s="39"/>
    </row>
    <row r="10" spans="1:12" x14ac:dyDescent="0.2">
      <c r="F10" s="41" t="s">
        <v>5</v>
      </c>
      <c r="G10" s="41"/>
      <c r="H10" s="41" t="s">
        <v>6</v>
      </c>
      <c r="I10" s="41"/>
      <c r="J10" s="41"/>
    </row>
    <row r="11" spans="1:12" s="106" customFormat="1" ht="15.75" customHeight="1" x14ac:dyDescent="0.2">
      <c r="F11" s="40" t="s">
        <v>7</v>
      </c>
      <c r="G11" s="40"/>
      <c r="H11" s="83"/>
      <c r="I11" s="83"/>
      <c r="J11" s="83"/>
    </row>
    <row r="12" spans="1:12" x14ac:dyDescent="0.2">
      <c r="E12" s="81"/>
      <c r="L12" s="82"/>
    </row>
    <row r="13" spans="1:12" s="106" customFormat="1" ht="15.75" customHeight="1" x14ac:dyDescent="0.2">
      <c r="A13" s="44" t="s">
        <v>8</v>
      </c>
      <c r="B13" s="44"/>
      <c r="C13" s="44"/>
      <c r="D13" s="44"/>
      <c r="E13" s="44"/>
      <c r="F13" s="44"/>
      <c r="G13" s="44"/>
      <c r="H13" s="44"/>
      <c r="I13" s="44"/>
      <c r="J13" s="44"/>
      <c r="K13" s="84"/>
      <c r="L13" s="84"/>
    </row>
    <row r="14" spans="1:12" s="106" customFormat="1" ht="15" customHeight="1" x14ac:dyDescent="0.2">
      <c r="A14" s="84"/>
      <c r="B14" s="84"/>
      <c r="C14" s="84"/>
      <c r="D14" s="44" t="s">
        <v>152</v>
      </c>
      <c r="E14" s="44"/>
      <c r="F14" s="44"/>
      <c r="G14" s="84"/>
      <c r="H14" s="84"/>
    </row>
    <row r="15" spans="1:12" s="106" customFormat="1" ht="15.75" customHeight="1" x14ac:dyDescent="0.2">
      <c r="A15" s="84"/>
      <c r="B15" s="84"/>
      <c r="C15" s="84"/>
      <c r="D15" s="85"/>
      <c r="E15" s="85"/>
      <c r="F15" s="85"/>
      <c r="G15" s="85"/>
      <c r="H15" s="84"/>
      <c r="I15" s="84"/>
      <c r="J15" s="84"/>
      <c r="K15" s="84"/>
      <c r="L15" s="84"/>
    </row>
    <row r="16" spans="1:12" s="106" customFormat="1" ht="13.5" customHeight="1" thickBot="1" x14ac:dyDescent="0.25">
      <c r="A16" s="27"/>
      <c r="B16" s="26"/>
      <c r="C16" s="26"/>
      <c r="D16" s="26"/>
      <c r="H16" s="88"/>
      <c r="I16" s="88"/>
      <c r="J16" s="68" t="s">
        <v>9</v>
      </c>
    </row>
    <row r="17" spans="1:13" s="106" customFormat="1" ht="13.5" customHeight="1" x14ac:dyDescent="0.2">
      <c r="A17" s="86"/>
      <c r="B17" s="87"/>
      <c r="C17" s="87"/>
      <c r="D17" s="87"/>
      <c r="H17" s="88"/>
      <c r="I17" s="88" t="s">
        <v>10</v>
      </c>
      <c r="J17" s="50">
        <v>501012</v>
      </c>
    </row>
    <row r="18" spans="1:13" x14ac:dyDescent="0.2">
      <c r="A18" s="89"/>
      <c r="B18" s="87"/>
      <c r="C18" s="87"/>
      <c r="D18" s="87"/>
      <c r="H18" s="90"/>
      <c r="I18" s="90" t="s">
        <v>11</v>
      </c>
      <c r="J18" s="76" t="s">
        <v>12</v>
      </c>
    </row>
    <row r="19" spans="1:13" s="106" customFormat="1" ht="12.75" customHeight="1" x14ac:dyDescent="0.2">
      <c r="A19" s="91" t="s">
        <v>13</v>
      </c>
      <c r="B19" s="25" t="s">
        <v>14</v>
      </c>
      <c r="C19" s="25"/>
      <c r="D19" s="25"/>
      <c r="E19" s="25"/>
      <c r="F19" s="25"/>
      <c r="G19" s="25"/>
      <c r="H19" s="92"/>
      <c r="I19" s="92" t="s">
        <v>15</v>
      </c>
      <c r="J19" s="69"/>
    </row>
    <row r="20" spans="1:13" x14ac:dyDescent="0.2">
      <c r="A20" s="91" t="s">
        <v>16</v>
      </c>
      <c r="B20" s="12"/>
      <c r="C20" s="12"/>
      <c r="D20" s="12"/>
      <c r="E20" s="12"/>
      <c r="F20" s="12"/>
      <c r="G20" s="12"/>
      <c r="H20" s="92"/>
      <c r="I20" s="92" t="s">
        <v>15</v>
      </c>
      <c r="J20" s="69"/>
    </row>
    <row r="21" spans="1:13" s="106" customFormat="1" ht="12.75" customHeight="1" x14ac:dyDescent="0.2">
      <c r="A21" s="91" t="s">
        <v>17</v>
      </c>
      <c r="B21" s="11" t="s">
        <v>18</v>
      </c>
      <c r="C21" s="11"/>
      <c r="D21" s="11"/>
      <c r="E21" s="11"/>
      <c r="F21" s="11"/>
      <c r="G21" s="11"/>
      <c r="H21" s="90"/>
      <c r="I21" s="90" t="s">
        <v>19</v>
      </c>
      <c r="J21" s="69">
        <v>415</v>
      </c>
    </row>
    <row r="22" spans="1:13" x14ac:dyDescent="0.2">
      <c r="A22" s="91" t="s">
        <v>20</v>
      </c>
      <c r="B22" s="12"/>
      <c r="C22" s="12"/>
      <c r="D22" s="12"/>
      <c r="E22" s="12"/>
      <c r="F22" s="12"/>
      <c r="G22" s="12"/>
      <c r="H22" s="90"/>
      <c r="I22" s="90"/>
      <c r="J22" s="69"/>
    </row>
    <row r="23" spans="1:13" x14ac:dyDescent="0.2">
      <c r="A23" s="91" t="s">
        <v>21</v>
      </c>
      <c r="B23" s="11" t="s">
        <v>22</v>
      </c>
      <c r="C23" s="11"/>
      <c r="D23" s="11"/>
      <c r="E23" s="11"/>
      <c r="F23" s="11"/>
      <c r="G23" s="11"/>
      <c r="H23" s="90"/>
      <c r="I23" s="90" t="s">
        <v>23</v>
      </c>
      <c r="J23" s="69">
        <v>383</v>
      </c>
    </row>
    <row r="24" spans="1:13" s="106" customFormat="1" ht="13.5" customHeight="1" thickBot="1" x14ac:dyDescent="0.25">
      <c r="A24" s="91" t="s">
        <v>24</v>
      </c>
      <c r="B24" s="93"/>
      <c r="C24" s="94"/>
      <c r="D24" s="81"/>
      <c r="E24" s="88"/>
      <c r="F24" s="88"/>
      <c r="G24" s="88"/>
      <c r="H24" s="95"/>
      <c r="I24" s="95"/>
      <c r="J24" s="70"/>
    </row>
    <row r="25" spans="1:13" s="106" customFormat="1" ht="13.5" customHeight="1" thickBot="1" x14ac:dyDescent="0.25"/>
    <row r="26" spans="1:13" s="106" customFormat="1" ht="28.5" customHeight="1" thickBot="1" x14ac:dyDescent="0.25">
      <c r="A26" s="19" t="s">
        <v>25</v>
      </c>
      <c r="B26" s="18"/>
      <c r="C26" s="17"/>
      <c r="D26" s="13" t="s">
        <v>26</v>
      </c>
      <c r="E26" s="29"/>
      <c r="F26" s="29"/>
      <c r="G26" s="28"/>
      <c r="H26" s="29" t="s">
        <v>27</v>
      </c>
      <c r="I26" s="28"/>
      <c r="J26" s="38" t="s">
        <v>28</v>
      </c>
    </row>
    <row r="27" spans="1:13" s="106" customFormat="1" ht="39" customHeight="1" thickBot="1" x14ac:dyDescent="0.25">
      <c r="A27" s="16"/>
      <c r="B27" s="15"/>
      <c r="C27" s="14"/>
      <c r="D27" s="52" t="s">
        <v>29</v>
      </c>
      <c r="E27" s="52" t="s">
        <v>30</v>
      </c>
      <c r="F27" s="52" t="s">
        <v>31</v>
      </c>
      <c r="G27" s="52" t="s">
        <v>32</v>
      </c>
      <c r="H27" s="49" t="s">
        <v>33</v>
      </c>
      <c r="I27" s="51" t="s">
        <v>34</v>
      </c>
      <c r="J27" s="37"/>
    </row>
    <row r="28" spans="1:13" s="106" customFormat="1" ht="13.5" customHeight="1" thickBot="1" x14ac:dyDescent="0.25">
      <c r="A28" s="24">
        <v>1</v>
      </c>
      <c r="B28" s="23"/>
      <c r="C28" s="22"/>
      <c r="D28" s="71">
        <v>2</v>
      </c>
      <c r="E28" s="71">
        <v>3</v>
      </c>
      <c r="F28" s="71">
        <v>4</v>
      </c>
      <c r="G28" s="71">
        <v>5</v>
      </c>
      <c r="H28" s="71">
        <v>6</v>
      </c>
      <c r="I28" s="72">
        <v>7</v>
      </c>
      <c r="J28" s="72">
        <v>8</v>
      </c>
    </row>
    <row r="29" spans="1:13" s="107" customFormat="1" ht="25.5" customHeight="1" x14ac:dyDescent="0.2">
      <c r="A29" s="21" t="s">
        <v>35</v>
      </c>
      <c r="B29" s="20"/>
      <c r="C29" s="20"/>
      <c r="D29" s="56" t="s">
        <v>36</v>
      </c>
      <c r="E29" s="56"/>
      <c r="F29" s="56"/>
      <c r="G29" s="56"/>
      <c r="H29" s="56"/>
      <c r="I29" s="59"/>
      <c r="J29" s="57">
        <f>J30</f>
        <v>221447079.53</v>
      </c>
    </row>
    <row r="30" spans="1:13" s="108" customFormat="1" x14ac:dyDescent="0.2">
      <c r="A30" s="48" t="s">
        <v>37</v>
      </c>
      <c r="B30" s="47"/>
      <c r="C30" s="47"/>
      <c r="D30" s="55" t="s">
        <v>36</v>
      </c>
      <c r="E30" s="55" t="s">
        <v>38</v>
      </c>
      <c r="F30" s="55"/>
      <c r="G30" s="55"/>
      <c r="H30" s="55"/>
      <c r="I30" s="60"/>
      <c r="J30" s="53">
        <f>J38+J45+J111+J115+J119+J123+J31</f>
        <v>221447079.53</v>
      </c>
    </row>
    <row r="31" spans="1:13" s="109" customFormat="1" ht="25.5" customHeight="1" x14ac:dyDescent="0.2">
      <c r="A31" s="48" t="s">
        <v>39</v>
      </c>
      <c r="B31" s="47"/>
      <c r="C31" s="47"/>
      <c r="D31" s="55" t="s">
        <v>36</v>
      </c>
      <c r="E31" s="55" t="s">
        <v>38</v>
      </c>
      <c r="F31" s="55" t="s">
        <v>40</v>
      </c>
      <c r="G31" s="55"/>
      <c r="H31" s="55"/>
      <c r="I31" s="60"/>
      <c r="J31" s="53">
        <f>J32+J35</f>
        <v>0</v>
      </c>
      <c r="K31" s="96"/>
      <c r="L31" s="97"/>
      <c r="M31" s="97"/>
    </row>
    <row r="32" spans="1:13" s="109" customFormat="1" ht="25.5" customHeight="1" x14ac:dyDescent="0.2">
      <c r="A32" s="48" t="s">
        <v>41</v>
      </c>
      <c r="B32" s="47"/>
      <c r="C32" s="47"/>
      <c r="D32" s="55" t="s">
        <v>36</v>
      </c>
      <c r="E32" s="55" t="s">
        <v>38</v>
      </c>
      <c r="F32" s="55" t="s">
        <v>40</v>
      </c>
      <c r="G32" s="55" t="s">
        <v>42</v>
      </c>
      <c r="H32" s="55"/>
      <c r="I32" s="60"/>
      <c r="J32" s="53">
        <f>J33+0</f>
        <v>0</v>
      </c>
      <c r="K32" s="96"/>
      <c r="L32" s="97"/>
      <c r="M32" s="97"/>
    </row>
    <row r="33" spans="1:13" s="109" customFormat="1" ht="25.5" customHeight="1" x14ac:dyDescent="0.2">
      <c r="A33" s="46" t="s">
        <v>43</v>
      </c>
      <c r="B33" s="45"/>
      <c r="C33" s="45"/>
      <c r="D33" s="98" t="s">
        <v>36</v>
      </c>
      <c r="E33" s="98" t="s">
        <v>38</v>
      </c>
      <c r="F33" s="98" t="s">
        <v>40</v>
      </c>
      <c r="G33" s="98" t="s">
        <v>42</v>
      </c>
      <c r="H33" s="98" t="s">
        <v>44</v>
      </c>
      <c r="I33" s="99" t="s">
        <v>45</v>
      </c>
      <c r="J33" s="61">
        <v>0</v>
      </c>
      <c r="K33" s="96"/>
      <c r="L33" s="97"/>
      <c r="M33" s="97"/>
    </row>
    <row r="34" spans="1:13" x14ac:dyDescent="0.2">
      <c r="A34" s="48" t="s">
        <v>46</v>
      </c>
      <c r="B34" s="47"/>
      <c r="C34" s="47"/>
      <c r="D34" s="55" t="s">
        <v>36</v>
      </c>
      <c r="E34" s="55" t="s">
        <v>38</v>
      </c>
      <c r="F34" s="55" t="s">
        <v>40</v>
      </c>
      <c r="G34" s="55" t="s">
        <v>42</v>
      </c>
      <c r="H34" s="55" t="s">
        <v>47</v>
      </c>
      <c r="I34" s="60" t="s">
        <v>47</v>
      </c>
      <c r="J34" s="100">
        <f>J32+0</f>
        <v>0</v>
      </c>
    </row>
    <row r="35" spans="1:13" s="109" customFormat="1" ht="25.5" customHeight="1" x14ac:dyDescent="0.2">
      <c r="A35" s="48" t="s">
        <v>41</v>
      </c>
      <c r="B35" s="47"/>
      <c r="C35" s="47"/>
      <c r="D35" s="55" t="s">
        <v>36</v>
      </c>
      <c r="E35" s="55" t="s">
        <v>38</v>
      </c>
      <c r="F35" s="55" t="s">
        <v>40</v>
      </c>
      <c r="G35" s="55" t="s">
        <v>48</v>
      </c>
      <c r="H35" s="55"/>
      <c r="I35" s="60"/>
      <c r="J35" s="53">
        <f>J36+0</f>
        <v>0</v>
      </c>
      <c r="K35" s="96"/>
      <c r="L35" s="97"/>
      <c r="M35" s="97"/>
    </row>
    <row r="36" spans="1:13" s="109" customFormat="1" ht="25.5" customHeight="1" x14ac:dyDescent="0.2">
      <c r="A36" s="46" t="s">
        <v>43</v>
      </c>
      <c r="B36" s="45"/>
      <c r="C36" s="45"/>
      <c r="D36" s="98" t="s">
        <v>36</v>
      </c>
      <c r="E36" s="98" t="s">
        <v>38</v>
      </c>
      <c r="F36" s="98" t="s">
        <v>40</v>
      </c>
      <c r="G36" s="98" t="s">
        <v>48</v>
      </c>
      <c r="H36" s="98" t="s">
        <v>49</v>
      </c>
      <c r="I36" s="99" t="s">
        <v>45</v>
      </c>
      <c r="J36" s="61">
        <v>0</v>
      </c>
      <c r="K36" s="96"/>
      <c r="L36" s="97"/>
      <c r="M36" s="97"/>
    </row>
    <row r="37" spans="1:13" x14ac:dyDescent="0.2">
      <c r="A37" s="48" t="s">
        <v>46</v>
      </c>
      <c r="B37" s="47"/>
      <c r="C37" s="47"/>
      <c r="D37" s="55" t="s">
        <v>36</v>
      </c>
      <c r="E37" s="55" t="s">
        <v>38</v>
      </c>
      <c r="F37" s="55" t="s">
        <v>40</v>
      </c>
      <c r="G37" s="55" t="s">
        <v>48</v>
      </c>
      <c r="H37" s="55" t="s">
        <v>47</v>
      </c>
      <c r="I37" s="60" t="s">
        <v>47</v>
      </c>
      <c r="J37" s="53">
        <f>J35+0</f>
        <v>0</v>
      </c>
    </row>
    <row r="38" spans="1:13" s="106" customFormat="1" ht="25.5" customHeight="1" x14ac:dyDescent="0.2">
      <c r="A38" s="48" t="s">
        <v>50</v>
      </c>
      <c r="B38" s="47"/>
      <c r="C38" s="47"/>
      <c r="D38" s="55" t="s">
        <v>36</v>
      </c>
      <c r="E38" s="55" t="s">
        <v>38</v>
      </c>
      <c r="F38" s="55" t="s">
        <v>51</v>
      </c>
      <c r="G38" s="55"/>
      <c r="H38" s="55"/>
      <c r="I38" s="60"/>
      <c r="J38" s="53">
        <f>J39+J42</f>
        <v>199416500</v>
      </c>
      <c r="K38" s="101"/>
      <c r="L38" s="102"/>
      <c r="M38" s="102"/>
    </row>
    <row r="39" spans="1:13" s="106" customFormat="1" ht="25.5" customHeight="1" x14ac:dyDescent="0.2">
      <c r="A39" s="48" t="s">
        <v>41</v>
      </c>
      <c r="B39" s="47"/>
      <c r="C39" s="47"/>
      <c r="D39" s="55" t="s">
        <v>36</v>
      </c>
      <c r="E39" s="55" t="s">
        <v>38</v>
      </c>
      <c r="F39" s="55" t="s">
        <v>51</v>
      </c>
      <c r="G39" s="55" t="s">
        <v>42</v>
      </c>
      <c r="H39" s="55"/>
      <c r="I39" s="60"/>
      <c r="J39" s="53">
        <f>J40+0</f>
        <v>184304500</v>
      </c>
      <c r="K39" s="101"/>
      <c r="L39" s="102"/>
      <c r="M39" s="102"/>
    </row>
    <row r="40" spans="1:13" s="106" customFormat="1" ht="25.5" customHeight="1" x14ac:dyDescent="0.2">
      <c r="A40" s="34" t="s">
        <v>43</v>
      </c>
      <c r="B40" s="33"/>
      <c r="C40" s="33"/>
      <c r="D40" s="66" t="s">
        <v>36</v>
      </c>
      <c r="E40" s="66" t="s">
        <v>38</v>
      </c>
      <c r="F40" s="66" t="s">
        <v>51</v>
      </c>
      <c r="G40" s="66" t="s">
        <v>42</v>
      </c>
      <c r="H40" s="66" t="s">
        <v>44</v>
      </c>
      <c r="I40" s="67" t="s">
        <v>45</v>
      </c>
      <c r="J40" s="74">
        <v>184304500</v>
      </c>
      <c r="K40" s="101"/>
      <c r="L40" s="102"/>
      <c r="M40" s="102"/>
    </row>
    <row r="41" spans="1:13" x14ac:dyDescent="0.2">
      <c r="A41" s="48" t="s">
        <v>46</v>
      </c>
      <c r="B41" s="47"/>
      <c r="C41" s="47"/>
      <c r="D41" s="55" t="s">
        <v>36</v>
      </c>
      <c r="E41" s="55" t="s">
        <v>38</v>
      </c>
      <c r="F41" s="55" t="s">
        <v>51</v>
      </c>
      <c r="G41" s="55" t="s">
        <v>42</v>
      </c>
      <c r="H41" s="55" t="s">
        <v>47</v>
      </c>
      <c r="I41" s="60" t="s">
        <v>47</v>
      </c>
      <c r="J41" s="73">
        <f>J39+0</f>
        <v>184304500</v>
      </c>
    </row>
    <row r="42" spans="1:13" s="106" customFormat="1" ht="25.5" customHeight="1" x14ac:dyDescent="0.2">
      <c r="A42" s="48" t="s">
        <v>41</v>
      </c>
      <c r="B42" s="47"/>
      <c r="C42" s="47"/>
      <c r="D42" s="55" t="s">
        <v>36</v>
      </c>
      <c r="E42" s="55" t="s">
        <v>38</v>
      </c>
      <c r="F42" s="55" t="s">
        <v>51</v>
      </c>
      <c r="G42" s="55" t="s">
        <v>48</v>
      </c>
      <c r="H42" s="55"/>
      <c r="I42" s="60"/>
      <c r="J42" s="53">
        <f>_03019190090012129213+0</f>
        <v>15112000</v>
      </c>
      <c r="K42" s="101"/>
      <c r="L42" s="102"/>
      <c r="M42" s="102"/>
    </row>
    <row r="43" spans="1:13" s="106" customFormat="1" ht="25.5" customHeight="1" x14ac:dyDescent="0.2">
      <c r="A43" s="34" t="s">
        <v>43</v>
      </c>
      <c r="B43" s="33"/>
      <c r="C43" s="33"/>
      <c r="D43" s="66" t="s">
        <v>36</v>
      </c>
      <c r="E43" s="66" t="s">
        <v>38</v>
      </c>
      <c r="F43" s="66" t="s">
        <v>51</v>
      </c>
      <c r="G43" s="66" t="s">
        <v>48</v>
      </c>
      <c r="H43" s="66" t="s">
        <v>49</v>
      </c>
      <c r="I43" s="67" t="s">
        <v>45</v>
      </c>
      <c r="J43" s="74">
        <v>15112000</v>
      </c>
      <c r="K43" s="101"/>
      <c r="L43" s="102"/>
      <c r="M43" s="102"/>
    </row>
    <row r="44" spans="1:13" x14ac:dyDescent="0.2">
      <c r="A44" s="48" t="s">
        <v>46</v>
      </c>
      <c r="B44" s="47"/>
      <c r="C44" s="47"/>
      <c r="D44" s="55" t="s">
        <v>36</v>
      </c>
      <c r="E44" s="55" t="s">
        <v>38</v>
      </c>
      <c r="F44" s="55" t="s">
        <v>51</v>
      </c>
      <c r="G44" s="55" t="s">
        <v>48</v>
      </c>
      <c r="H44" s="55" t="s">
        <v>47</v>
      </c>
      <c r="I44" s="60" t="s">
        <v>47</v>
      </c>
      <c r="J44" s="53">
        <f>J42+0</f>
        <v>15112000</v>
      </c>
    </row>
    <row r="45" spans="1:13" s="106" customFormat="1" ht="25.5" customHeight="1" x14ac:dyDescent="0.2">
      <c r="A45" s="48" t="s">
        <v>52</v>
      </c>
      <c r="B45" s="47"/>
      <c r="C45" s="47"/>
      <c r="D45" s="55" t="s">
        <v>36</v>
      </c>
      <c r="E45" s="55" t="s">
        <v>38</v>
      </c>
      <c r="F45" s="55" t="s">
        <v>53</v>
      </c>
      <c r="G45" s="55"/>
      <c r="H45" s="55"/>
      <c r="I45" s="60"/>
      <c r="J45" s="53">
        <f>J46+J53+J56+J60+J63+J66+J77+J95+J99+J102+J105+J108+J73</f>
        <v>20086379.530000001</v>
      </c>
      <c r="K45" s="101"/>
      <c r="L45" s="102"/>
      <c r="M45" s="102"/>
    </row>
    <row r="46" spans="1:13" s="108" customFormat="1" ht="25.5" customHeight="1" x14ac:dyDescent="0.2">
      <c r="A46" s="48" t="s">
        <v>54</v>
      </c>
      <c r="B46" s="47"/>
      <c r="C46" s="47"/>
      <c r="D46" s="55" t="s">
        <v>36</v>
      </c>
      <c r="E46" s="55" t="s">
        <v>38</v>
      </c>
      <c r="F46" s="55" t="s">
        <v>53</v>
      </c>
      <c r="G46" s="55" t="s">
        <v>55</v>
      </c>
      <c r="H46" s="55"/>
      <c r="I46" s="60"/>
      <c r="J46" s="53">
        <f>J47+_03019190090019122222+_03019190090019122262</f>
        <v>7213440</v>
      </c>
      <c r="K46" s="103"/>
      <c r="L46" s="103"/>
      <c r="M46" s="103"/>
    </row>
    <row r="47" spans="1:13" x14ac:dyDescent="0.2">
      <c r="A47" s="34" t="s">
        <v>56</v>
      </c>
      <c r="B47" s="33"/>
      <c r="C47" s="33"/>
      <c r="D47" s="66" t="s">
        <v>36</v>
      </c>
      <c r="E47" s="66" t="s">
        <v>38</v>
      </c>
      <c r="F47" s="66" t="s">
        <v>53</v>
      </c>
      <c r="G47" s="66" t="s">
        <v>55</v>
      </c>
      <c r="H47" s="66" t="s">
        <v>57</v>
      </c>
      <c r="I47" s="67" t="s">
        <v>45</v>
      </c>
      <c r="J47" s="54">
        <f>_030191900900191222121+_030191900900191222122</f>
        <v>6596600</v>
      </c>
      <c r="K47" s="101"/>
      <c r="L47" s="101"/>
      <c r="M47" s="101"/>
    </row>
    <row r="48" spans="1:13" s="106" customFormat="1" ht="12.75" customHeight="1" x14ac:dyDescent="0.2">
      <c r="A48" s="36" t="s">
        <v>58</v>
      </c>
      <c r="B48" s="35"/>
      <c r="C48" s="35"/>
      <c r="D48" s="66" t="s">
        <v>36</v>
      </c>
      <c r="E48" s="66" t="s">
        <v>38</v>
      </c>
      <c r="F48" s="66" t="s">
        <v>53</v>
      </c>
      <c r="G48" s="66" t="s">
        <v>55</v>
      </c>
      <c r="H48" s="66" t="s">
        <v>57</v>
      </c>
      <c r="I48" s="67" t="s">
        <v>38</v>
      </c>
      <c r="J48" s="74">
        <v>2009814.93</v>
      </c>
      <c r="K48" s="88"/>
      <c r="L48" s="88"/>
      <c r="M48" s="88"/>
    </row>
    <row r="49" spans="1:13" x14ac:dyDescent="0.2">
      <c r="A49" s="36" t="s">
        <v>59</v>
      </c>
      <c r="B49" s="35"/>
      <c r="C49" s="35"/>
      <c r="D49" s="66" t="s">
        <v>36</v>
      </c>
      <c r="E49" s="66" t="s">
        <v>38</v>
      </c>
      <c r="F49" s="66" t="s">
        <v>53</v>
      </c>
      <c r="G49" s="66" t="s">
        <v>55</v>
      </c>
      <c r="H49" s="66" t="s">
        <v>57</v>
      </c>
      <c r="I49" s="67" t="s">
        <v>60</v>
      </c>
      <c r="J49" s="74">
        <v>4586785.07</v>
      </c>
    </row>
    <row r="50" spans="1:13" x14ac:dyDescent="0.2">
      <c r="A50" s="34" t="s">
        <v>61</v>
      </c>
      <c r="B50" s="33"/>
      <c r="C50" s="33"/>
      <c r="D50" s="66" t="s">
        <v>36</v>
      </c>
      <c r="E50" s="66" t="s">
        <v>38</v>
      </c>
      <c r="F50" s="66" t="s">
        <v>53</v>
      </c>
      <c r="G50" s="66" t="s">
        <v>55</v>
      </c>
      <c r="H50" s="66" t="s">
        <v>62</v>
      </c>
      <c r="I50" s="67" t="s">
        <v>45</v>
      </c>
      <c r="J50" s="74">
        <v>0</v>
      </c>
    </row>
    <row r="51" spans="1:13" x14ac:dyDescent="0.2">
      <c r="A51" s="34" t="s">
        <v>63</v>
      </c>
      <c r="B51" s="33"/>
      <c r="C51" s="33"/>
      <c r="D51" s="66" t="s">
        <v>36</v>
      </c>
      <c r="E51" s="66" t="s">
        <v>38</v>
      </c>
      <c r="F51" s="66" t="s">
        <v>53</v>
      </c>
      <c r="G51" s="66" t="s">
        <v>55</v>
      </c>
      <c r="H51" s="66" t="s">
        <v>64</v>
      </c>
      <c r="I51" s="67" t="s">
        <v>45</v>
      </c>
      <c r="J51" s="74">
        <v>616840</v>
      </c>
    </row>
    <row r="52" spans="1:13" x14ac:dyDescent="0.2">
      <c r="A52" s="48" t="s">
        <v>46</v>
      </c>
      <c r="B52" s="47"/>
      <c r="C52" s="47"/>
      <c r="D52" s="55" t="s">
        <v>36</v>
      </c>
      <c r="E52" s="55" t="s">
        <v>38</v>
      </c>
      <c r="F52" s="55" t="s">
        <v>53</v>
      </c>
      <c r="G52" s="55" t="s">
        <v>55</v>
      </c>
      <c r="H52" s="55" t="s">
        <v>47</v>
      </c>
      <c r="I52" s="60" t="s">
        <v>47</v>
      </c>
      <c r="J52" s="53">
        <f>J46</f>
        <v>7213440</v>
      </c>
    </row>
    <row r="53" spans="1:13" s="108" customFormat="1" ht="53.25" customHeight="1" x14ac:dyDescent="0.2">
      <c r="A53" s="48" t="s">
        <v>65</v>
      </c>
      <c r="B53" s="47"/>
      <c r="C53" s="47"/>
      <c r="D53" s="55" t="s">
        <v>36</v>
      </c>
      <c r="E53" s="55" t="s">
        <v>38</v>
      </c>
      <c r="F53" s="55" t="s">
        <v>53</v>
      </c>
      <c r="G53" s="55" t="s">
        <v>66</v>
      </c>
      <c r="H53" s="55"/>
      <c r="I53" s="60"/>
      <c r="J53" s="53">
        <f>_03019190090019123226+0</f>
        <v>0</v>
      </c>
      <c r="K53" s="103"/>
      <c r="L53" s="103"/>
      <c r="M53" s="103"/>
    </row>
    <row r="54" spans="1:13" x14ac:dyDescent="0.2">
      <c r="A54" s="34" t="s">
        <v>67</v>
      </c>
      <c r="B54" s="33"/>
      <c r="C54" s="33"/>
      <c r="D54" s="66" t="s">
        <v>36</v>
      </c>
      <c r="E54" s="66" t="s">
        <v>38</v>
      </c>
      <c r="F54" s="66" t="s">
        <v>53</v>
      </c>
      <c r="G54" s="66" t="s">
        <v>66</v>
      </c>
      <c r="H54" s="66" t="s">
        <v>68</v>
      </c>
      <c r="I54" s="67" t="s">
        <v>45</v>
      </c>
      <c r="J54" s="74">
        <v>0</v>
      </c>
      <c r="K54" s="101"/>
      <c r="L54" s="101"/>
      <c r="M54" s="101"/>
    </row>
    <row r="55" spans="1:13" x14ac:dyDescent="0.2">
      <c r="A55" s="48" t="s">
        <v>46</v>
      </c>
      <c r="B55" s="47"/>
      <c r="C55" s="47"/>
      <c r="D55" s="55" t="s">
        <v>36</v>
      </c>
      <c r="E55" s="55" t="s">
        <v>38</v>
      </c>
      <c r="F55" s="55" t="s">
        <v>53</v>
      </c>
      <c r="G55" s="55" t="s">
        <v>66</v>
      </c>
      <c r="H55" s="55" t="s">
        <v>47</v>
      </c>
      <c r="I55" s="60" t="s">
        <v>47</v>
      </c>
      <c r="J55" s="53">
        <f>J53</f>
        <v>0</v>
      </c>
    </row>
    <row r="56" spans="1:13" s="108" customFormat="1" ht="39" customHeight="1" x14ac:dyDescent="0.2">
      <c r="A56" s="48" t="s">
        <v>69</v>
      </c>
      <c r="B56" s="47"/>
      <c r="C56" s="47"/>
      <c r="D56" s="55" t="s">
        <v>36</v>
      </c>
      <c r="E56" s="55" t="s">
        <v>38</v>
      </c>
      <c r="F56" s="55" t="s">
        <v>53</v>
      </c>
      <c r="G56" s="55" t="s">
        <v>48</v>
      </c>
      <c r="H56" s="55"/>
      <c r="I56" s="60"/>
      <c r="J56" s="53">
        <f>_03019190090019129262+_03019190090019129213+0</f>
        <v>0</v>
      </c>
      <c r="K56" s="103"/>
      <c r="L56" s="103"/>
      <c r="M56" s="103"/>
    </row>
    <row r="57" spans="1:13" x14ac:dyDescent="0.2">
      <c r="A57" s="34" t="s">
        <v>43</v>
      </c>
      <c r="B57" s="33"/>
      <c r="C57" s="33"/>
      <c r="D57" s="66" t="s">
        <v>36</v>
      </c>
      <c r="E57" s="66" t="s">
        <v>38</v>
      </c>
      <c r="F57" s="66" t="s">
        <v>53</v>
      </c>
      <c r="G57" s="66" t="s">
        <v>48</v>
      </c>
      <c r="H57" s="66" t="s">
        <v>49</v>
      </c>
      <c r="I57" s="67" t="s">
        <v>45</v>
      </c>
      <c r="J57" s="74">
        <v>0</v>
      </c>
      <c r="K57" s="101"/>
      <c r="L57" s="101"/>
      <c r="M57" s="101"/>
    </row>
    <row r="58" spans="1:13" x14ac:dyDescent="0.2">
      <c r="A58" s="34" t="s">
        <v>63</v>
      </c>
      <c r="B58" s="33"/>
      <c r="C58" s="33"/>
      <c r="D58" s="66" t="s">
        <v>36</v>
      </c>
      <c r="E58" s="66" t="s">
        <v>38</v>
      </c>
      <c r="F58" s="66" t="s">
        <v>53</v>
      </c>
      <c r="G58" s="66" t="s">
        <v>48</v>
      </c>
      <c r="H58" s="66" t="s">
        <v>64</v>
      </c>
      <c r="I58" s="67" t="s">
        <v>45</v>
      </c>
      <c r="J58" s="74">
        <v>0</v>
      </c>
      <c r="K58" s="101"/>
      <c r="L58" s="101"/>
      <c r="M58" s="101"/>
    </row>
    <row r="59" spans="1:13" x14ac:dyDescent="0.2">
      <c r="A59" s="48" t="s">
        <v>46</v>
      </c>
      <c r="B59" s="47"/>
      <c r="C59" s="47"/>
      <c r="D59" s="55" t="s">
        <v>36</v>
      </c>
      <c r="E59" s="55" t="s">
        <v>38</v>
      </c>
      <c r="F59" s="55" t="s">
        <v>53</v>
      </c>
      <c r="G59" s="55" t="s">
        <v>48</v>
      </c>
      <c r="H59" s="55" t="s">
        <v>47</v>
      </c>
      <c r="I59" s="60" t="s">
        <v>47</v>
      </c>
      <c r="J59" s="53">
        <f>J56</f>
        <v>0</v>
      </c>
    </row>
    <row r="60" spans="1:13" s="108" customFormat="1" ht="54" customHeight="1" x14ac:dyDescent="0.2">
      <c r="A60" s="48" t="s">
        <v>70</v>
      </c>
      <c r="B60" s="47"/>
      <c r="C60" s="47"/>
      <c r="D60" s="55" t="s">
        <v>36</v>
      </c>
      <c r="E60" s="55" t="s">
        <v>38</v>
      </c>
      <c r="F60" s="55" t="s">
        <v>53</v>
      </c>
      <c r="G60" s="55" t="s">
        <v>62</v>
      </c>
      <c r="H60" s="55"/>
      <c r="I60" s="60"/>
      <c r="J60" s="53">
        <f>_03019190090019222340+0</f>
        <v>404693.5</v>
      </c>
    </row>
    <row r="61" spans="1:13" x14ac:dyDescent="0.2">
      <c r="A61" s="34" t="s">
        <v>71</v>
      </c>
      <c r="B61" s="33"/>
      <c r="C61" s="33"/>
      <c r="D61" s="66" t="s">
        <v>36</v>
      </c>
      <c r="E61" s="66" t="s">
        <v>38</v>
      </c>
      <c r="F61" s="66" t="s">
        <v>53</v>
      </c>
      <c r="G61" s="66" t="s">
        <v>62</v>
      </c>
      <c r="H61" s="66" t="s">
        <v>72</v>
      </c>
      <c r="I61" s="67" t="s">
        <v>45</v>
      </c>
      <c r="J61" s="74">
        <v>404693.5</v>
      </c>
    </row>
    <row r="62" spans="1:13" x14ac:dyDescent="0.2">
      <c r="A62" s="48" t="s">
        <v>46</v>
      </c>
      <c r="B62" s="47"/>
      <c r="C62" s="47"/>
      <c r="D62" s="55" t="s">
        <v>36</v>
      </c>
      <c r="E62" s="55" t="s">
        <v>38</v>
      </c>
      <c r="F62" s="55" t="s">
        <v>53</v>
      </c>
      <c r="G62" s="55" t="s">
        <v>62</v>
      </c>
      <c r="H62" s="55" t="s">
        <v>47</v>
      </c>
      <c r="I62" s="60" t="s">
        <v>47</v>
      </c>
      <c r="J62" s="53">
        <f>J60</f>
        <v>404693.5</v>
      </c>
    </row>
    <row r="63" spans="1:13" s="108" customFormat="1" ht="25.5" customHeight="1" x14ac:dyDescent="0.2">
      <c r="A63" s="48" t="s">
        <v>73</v>
      </c>
      <c r="B63" s="47"/>
      <c r="C63" s="47"/>
      <c r="D63" s="55" t="s">
        <v>36</v>
      </c>
      <c r="E63" s="55" t="s">
        <v>38</v>
      </c>
      <c r="F63" s="55" t="s">
        <v>53</v>
      </c>
      <c r="G63" s="55" t="s">
        <v>68</v>
      </c>
      <c r="H63" s="55"/>
      <c r="I63" s="60"/>
      <c r="J63" s="53">
        <f>_03019190090019226226+0</f>
        <v>0</v>
      </c>
    </row>
    <row r="64" spans="1:13" s="108" customFormat="1" x14ac:dyDescent="0.2">
      <c r="A64" s="34" t="s">
        <v>67</v>
      </c>
      <c r="B64" s="33"/>
      <c r="C64" s="33"/>
      <c r="D64" s="66" t="s">
        <v>36</v>
      </c>
      <c r="E64" s="66" t="s">
        <v>38</v>
      </c>
      <c r="F64" s="66" t="s">
        <v>53</v>
      </c>
      <c r="G64" s="66" t="s">
        <v>68</v>
      </c>
      <c r="H64" s="66" t="s">
        <v>68</v>
      </c>
      <c r="I64" s="67" t="s">
        <v>45</v>
      </c>
      <c r="J64" s="74">
        <v>0</v>
      </c>
    </row>
    <row r="65" spans="1:11" s="108" customFormat="1" x14ac:dyDescent="0.2">
      <c r="A65" s="48" t="s">
        <v>46</v>
      </c>
      <c r="B65" s="47"/>
      <c r="C65" s="47"/>
      <c r="D65" s="55" t="s">
        <v>36</v>
      </c>
      <c r="E65" s="55" t="s">
        <v>38</v>
      </c>
      <c r="F65" s="55" t="s">
        <v>53</v>
      </c>
      <c r="G65" s="55" t="s">
        <v>68</v>
      </c>
      <c r="H65" s="55" t="s">
        <v>47</v>
      </c>
      <c r="I65" s="60" t="s">
        <v>47</v>
      </c>
      <c r="J65" s="53">
        <f>J63</f>
        <v>0</v>
      </c>
    </row>
    <row r="66" spans="1:11" s="108" customFormat="1" ht="25.5" customHeight="1" x14ac:dyDescent="0.2">
      <c r="A66" s="48" t="s">
        <v>74</v>
      </c>
      <c r="B66" s="47"/>
      <c r="C66" s="47"/>
      <c r="D66" s="55" t="s">
        <v>36</v>
      </c>
      <c r="E66" s="55" t="s">
        <v>38</v>
      </c>
      <c r="F66" s="55" t="s">
        <v>53</v>
      </c>
      <c r="G66" s="55" t="s">
        <v>75</v>
      </c>
      <c r="H66" s="55"/>
      <c r="I66" s="60"/>
      <c r="J66" s="61">
        <f>_03019190090019242221+_03019190090019242225+_03019190090019242226+_03019190090019242310+_03019190090019242340</f>
        <v>2741070</v>
      </c>
    </row>
    <row r="67" spans="1:11" s="108" customFormat="1" x14ac:dyDescent="0.2">
      <c r="A67" s="34" t="s">
        <v>76</v>
      </c>
      <c r="B67" s="33"/>
      <c r="C67" s="33"/>
      <c r="D67" s="66" t="s">
        <v>36</v>
      </c>
      <c r="E67" s="66" t="s">
        <v>38</v>
      </c>
      <c r="F67" s="66" t="s">
        <v>53</v>
      </c>
      <c r="G67" s="66" t="s">
        <v>75</v>
      </c>
      <c r="H67" s="66" t="s">
        <v>77</v>
      </c>
      <c r="I67" s="67" t="s">
        <v>45</v>
      </c>
      <c r="J67" s="74">
        <v>1547500</v>
      </c>
    </row>
    <row r="68" spans="1:11" s="108" customFormat="1" x14ac:dyDescent="0.2">
      <c r="A68" s="34" t="s">
        <v>78</v>
      </c>
      <c r="B68" s="33"/>
      <c r="C68" s="33"/>
      <c r="D68" s="66" t="s">
        <v>36</v>
      </c>
      <c r="E68" s="66" t="s">
        <v>38</v>
      </c>
      <c r="F68" s="66" t="s">
        <v>53</v>
      </c>
      <c r="G68" s="66" t="s">
        <v>75</v>
      </c>
      <c r="H68" s="66" t="s">
        <v>79</v>
      </c>
      <c r="I68" s="67" t="s">
        <v>45</v>
      </c>
      <c r="J68" s="74">
        <v>64800</v>
      </c>
    </row>
    <row r="69" spans="1:11" s="108" customFormat="1" x14ac:dyDescent="0.2">
      <c r="A69" s="34" t="s">
        <v>67</v>
      </c>
      <c r="B69" s="33"/>
      <c r="C69" s="33"/>
      <c r="D69" s="66" t="s">
        <v>36</v>
      </c>
      <c r="E69" s="66" t="s">
        <v>38</v>
      </c>
      <c r="F69" s="66" t="s">
        <v>53</v>
      </c>
      <c r="G69" s="66" t="s">
        <v>75</v>
      </c>
      <c r="H69" s="66" t="s">
        <v>68</v>
      </c>
      <c r="I69" s="67" t="s">
        <v>45</v>
      </c>
      <c r="J69" s="74">
        <v>678000</v>
      </c>
    </row>
    <row r="70" spans="1:11" s="108" customFormat="1" x14ac:dyDescent="0.2">
      <c r="A70" s="34" t="s">
        <v>80</v>
      </c>
      <c r="B70" s="33"/>
      <c r="C70" s="33"/>
      <c r="D70" s="66" t="s">
        <v>36</v>
      </c>
      <c r="E70" s="66" t="s">
        <v>38</v>
      </c>
      <c r="F70" s="66" t="s">
        <v>53</v>
      </c>
      <c r="G70" s="66" t="s">
        <v>75</v>
      </c>
      <c r="H70" s="66" t="s">
        <v>81</v>
      </c>
      <c r="I70" s="67" t="s">
        <v>45</v>
      </c>
      <c r="J70" s="74">
        <v>100000</v>
      </c>
    </row>
    <row r="71" spans="1:11" s="108" customFormat="1" ht="12.75" customHeight="1" x14ac:dyDescent="0.2">
      <c r="A71" s="34" t="s">
        <v>71</v>
      </c>
      <c r="B71" s="33"/>
      <c r="C71" s="33"/>
      <c r="D71" s="66" t="s">
        <v>36</v>
      </c>
      <c r="E71" s="66" t="s">
        <v>38</v>
      </c>
      <c r="F71" s="66" t="s">
        <v>53</v>
      </c>
      <c r="G71" s="66" t="s">
        <v>75</v>
      </c>
      <c r="H71" s="66" t="s">
        <v>72</v>
      </c>
      <c r="I71" s="67" t="s">
        <v>45</v>
      </c>
      <c r="J71" s="74">
        <v>350770</v>
      </c>
    </row>
    <row r="72" spans="1:11" s="108" customFormat="1" x14ac:dyDescent="0.2">
      <c r="A72" s="48" t="s">
        <v>46</v>
      </c>
      <c r="B72" s="47"/>
      <c r="C72" s="47"/>
      <c r="D72" s="55" t="s">
        <v>36</v>
      </c>
      <c r="E72" s="55" t="s">
        <v>38</v>
      </c>
      <c r="F72" s="55" t="s">
        <v>53</v>
      </c>
      <c r="G72" s="55" t="s">
        <v>75</v>
      </c>
      <c r="H72" s="55" t="s">
        <v>47</v>
      </c>
      <c r="I72" s="60" t="s">
        <v>47</v>
      </c>
      <c r="J72" s="53">
        <f>J66</f>
        <v>2741070</v>
      </c>
    </row>
    <row r="73" spans="1:11" s="110" customFormat="1" ht="25.5" customHeight="1" x14ac:dyDescent="0.2">
      <c r="A73" s="34" t="s">
        <v>82</v>
      </c>
      <c r="B73" s="33"/>
      <c r="C73" s="33"/>
      <c r="D73" s="55" t="s">
        <v>36</v>
      </c>
      <c r="E73" s="55" t="s">
        <v>38</v>
      </c>
      <c r="F73" s="55" t="s">
        <v>53</v>
      </c>
      <c r="G73" s="55" t="s">
        <v>83</v>
      </c>
      <c r="H73" s="55"/>
      <c r="I73" s="60"/>
      <c r="J73" s="53">
        <f>_03019190090019243225+_03019190090019243226</f>
        <v>0</v>
      </c>
    </row>
    <row r="74" spans="1:11" s="110" customFormat="1" ht="17.25" customHeight="1" x14ac:dyDescent="0.2">
      <c r="A74" s="34" t="s">
        <v>78</v>
      </c>
      <c r="B74" s="33"/>
      <c r="C74" s="33"/>
      <c r="D74" s="66" t="s">
        <v>36</v>
      </c>
      <c r="E74" s="66" t="s">
        <v>38</v>
      </c>
      <c r="F74" s="66" t="s">
        <v>53</v>
      </c>
      <c r="G74" s="66" t="s">
        <v>83</v>
      </c>
      <c r="H74" s="66" t="s">
        <v>79</v>
      </c>
      <c r="I74" s="67" t="s">
        <v>45</v>
      </c>
      <c r="J74" s="74">
        <v>0</v>
      </c>
    </row>
    <row r="75" spans="1:11" s="110" customFormat="1" ht="17.25" customHeight="1" x14ac:dyDescent="0.2">
      <c r="A75" s="32" t="s">
        <v>67</v>
      </c>
      <c r="B75" s="31"/>
      <c r="C75" s="30"/>
      <c r="D75" s="66" t="s">
        <v>36</v>
      </c>
      <c r="E75" s="66" t="s">
        <v>38</v>
      </c>
      <c r="F75" s="66" t="s">
        <v>53</v>
      </c>
      <c r="G75" s="66" t="s">
        <v>83</v>
      </c>
      <c r="H75" s="66" t="s">
        <v>68</v>
      </c>
      <c r="I75" s="67" t="s">
        <v>45</v>
      </c>
      <c r="J75" s="74">
        <v>0</v>
      </c>
    </row>
    <row r="76" spans="1:11" s="110" customFormat="1" x14ac:dyDescent="0.2">
      <c r="A76" s="48" t="s">
        <v>46</v>
      </c>
      <c r="B76" s="47"/>
      <c r="C76" s="47"/>
      <c r="D76" s="55" t="s">
        <v>36</v>
      </c>
      <c r="E76" s="55" t="s">
        <v>38</v>
      </c>
      <c r="F76" s="55" t="s">
        <v>53</v>
      </c>
      <c r="G76" s="55" t="s">
        <v>83</v>
      </c>
      <c r="H76" s="55" t="s">
        <v>47</v>
      </c>
      <c r="I76" s="60" t="s">
        <v>47</v>
      </c>
      <c r="J76" s="53">
        <f>J73</f>
        <v>0</v>
      </c>
    </row>
    <row r="77" spans="1:11" s="108" customFormat="1" ht="25.5" customHeight="1" x14ac:dyDescent="0.2">
      <c r="A77" s="48" t="s">
        <v>84</v>
      </c>
      <c r="B77" s="47"/>
      <c r="C77" s="47"/>
      <c r="D77" s="55" t="s">
        <v>36</v>
      </c>
      <c r="E77" s="55" t="s">
        <v>38</v>
      </c>
      <c r="F77" s="55" t="s">
        <v>53</v>
      </c>
      <c r="G77" s="55" t="s">
        <v>85</v>
      </c>
      <c r="H77" s="55"/>
      <c r="I77" s="60"/>
      <c r="J77" s="58">
        <f>_03019190090019244221+_03019190090019244222+_03019190090019244223+_03019190090019244224+J82+J85+_03019190090019244310+_03019190090019244340+_03019190090019244290</f>
        <v>7766306.0300000003</v>
      </c>
      <c r="K77" s="104"/>
    </row>
    <row r="78" spans="1:11" s="108" customFormat="1" x14ac:dyDescent="0.2">
      <c r="A78" s="34" t="s">
        <v>76</v>
      </c>
      <c r="B78" s="33"/>
      <c r="C78" s="33"/>
      <c r="D78" s="66" t="s">
        <v>36</v>
      </c>
      <c r="E78" s="66" t="s">
        <v>38</v>
      </c>
      <c r="F78" s="66" t="s">
        <v>53</v>
      </c>
      <c r="G78" s="66" t="s">
        <v>85</v>
      </c>
      <c r="H78" s="66" t="s">
        <v>77</v>
      </c>
      <c r="I78" s="67" t="s">
        <v>45</v>
      </c>
      <c r="J78" s="74">
        <v>325717.28999999998</v>
      </c>
    </row>
    <row r="79" spans="1:11" s="108" customFormat="1" x14ac:dyDescent="0.2">
      <c r="A79" s="34" t="s">
        <v>61</v>
      </c>
      <c r="B79" s="33"/>
      <c r="C79" s="33"/>
      <c r="D79" s="66" t="s">
        <v>36</v>
      </c>
      <c r="E79" s="66" t="s">
        <v>38</v>
      </c>
      <c r="F79" s="66" t="s">
        <v>53</v>
      </c>
      <c r="G79" s="66" t="s">
        <v>85</v>
      </c>
      <c r="H79" s="66" t="s">
        <v>62</v>
      </c>
      <c r="I79" s="67" t="s">
        <v>45</v>
      </c>
      <c r="J79" s="74">
        <v>27200</v>
      </c>
    </row>
    <row r="80" spans="1:11" s="108" customFormat="1" x14ac:dyDescent="0.2">
      <c r="A80" s="34" t="s">
        <v>86</v>
      </c>
      <c r="B80" s="33"/>
      <c r="C80" s="33"/>
      <c r="D80" s="66" t="s">
        <v>36</v>
      </c>
      <c r="E80" s="66" t="s">
        <v>38</v>
      </c>
      <c r="F80" s="66" t="s">
        <v>53</v>
      </c>
      <c r="G80" s="66" t="s">
        <v>85</v>
      </c>
      <c r="H80" s="66" t="s">
        <v>87</v>
      </c>
      <c r="I80" s="67" t="s">
        <v>45</v>
      </c>
      <c r="J80" s="74">
        <v>4641139.04</v>
      </c>
    </row>
    <row r="81" spans="1:10" s="108" customFormat="1" x14ac:dyDescent="0.2">
      <c r="A81" s="34" t="s">
        <v>88</v>
      </c>
      <c r="B81" s="33"/>
      <c r="C81" s="33"/>
      <c r="D81" s="66" t="s">
        <v>36</v>
      </c>
      <c r="E81" s="66" t="s">
        <v>38</v>
      </c>
      <c r="F81" s="66" t="s">
        <v>53</v>
      </c>
      <c r="G81" s="66" t="s">
        <v>85</v>
      </c>
      <c r="H81" s="66" t="s">
        <v>89</v>
      </c>
      <c r="I81" s="67" t="s">
        <v>45</v>
      </c>
      <c r="J81" s="74">
        <v>0</v>
      </c>
    </row>
    <row r="82" spans="1:10" s="108" customFormat="1" x14ac:dyDescent="0.2">
      <c r="A82" s="34" t="s">
        <v>78</v>
      </c>
      <c r="B82" s="33"/>
      <c r="C82" s="33"/>
      <c r="D82" s="66" t="s">
        <v>36</v>
      </c>
      <c r="E82" s="66" t="s">
        <v>38</v>
      </c>
      <c r="F82" s="66" t="s">
        <v>53</v>
      </c>
      <c r="G82" s="66" t="s">
        <v>85</v>
      </c>
      <c r="H82" s="66" t="s">
        <v>79</v>
      </c>
      <c r="I82" s="67" t="s">
        <v>45</v>
      </c>
      <c r="J82" s="62">
        <f>_030191900900192442252+_030191900900192442251</f>
        <v>1419940.71</v>
      </c>
    </row>
    <row r="83" spans="1:10" s="110" customFormat="1" ht="30.75" customHeight="1" x14ac:dyDescent="0.2">
      <c r="A83" s="36" t="s">
        <v>90</v>
      </c>
      <c r="B83" s="35"/>
      <c r="C83" s="35"/>
      <c r="D83" s="66" t="s">
        <v>36</v>
      </c>
      <c r="E83" s="66" t="s">
        <v>38</v>
      </c>
      <c r="F83" s="66" t="s">
        <v>53</v>
      </c>
      <c r="G83" s="66" t="s">
        <v>85</v>
      </c>
      <c r="H83" s="66" t="s">
        <v>79</v>
      </c>
      <c r="I83" s="67" t="s">
        <v>38</v>
      </c>
      <c r="J83" s="74">
        <v>89158.2</v>
      </c>
    </row>
    <row r="84" spans="1:10" s="108" customFormat="1" ht="30.75" customHeight="1" x14ac:dyDescent="0.2">
      <c r="A84" s="36" t="s">
        <v>91</v>
      </c>
      <c r="B84" s="35"/>
      <c r="C84" s="35"/>
      <c r="D84" s="66" t="s">
        <v>36</v>
      </c>
      <c r="E84" s="66" t="s">
        <v>38</v>
      </c>
      <c r="F84" s="66" t="s">
        <v>53</v>
      </c>
      <c r="G84" s="66" t="s">
        <v>85</v>
      </c>
      <c r="H84" s="66" t="s">
        <v>79</v>
      </c>
      <c r="I84" s="67" t="s">
        <v>60</v>
      </c>
      <c r="J84" s="74">
        <v>1330782.51</v>
      </c>
    </row>
    <row r="85" spans="1:10" s="108" customFormat="1" x14ac:dyDescent="0.2">
      <c r="A85" s="34" t="s">
        <v>67</v>
      </c>
      <c r="B85" s="33"/>
      <c r="C85" s="33"/>
      <c r="D85" s="66" t="s">
        <v>36</v>
      </c>
      <c r="E85" s="66" t="s">
        <v>38</v>
      </c>
      <c r="F85" s="66" t="s">
        <v>53</v>
      </c>
      <c r="G85" s="66" t="s">
        <v>85</v>
      </c>
      <c r="H85" s="66" t="s">
        <v>68</v>
      </c>
      <c r="I85" s="67" t="s">
        <v>45</v>
      </c>
      <c r="J85" s="61">
        <f>_030191900900192442261+_030191900900192442262+_030191900900192442263+_030191900900192442264+_030191900900192442265</f>
        <v>715871.32</v>
      </c>
    </row>
    <row r="86" spans="1:10" s="108" customFormat="1" ht="12.75" customHeight="1" x14ac:dyDescent="0.2">
      <c r="A86" s="36" t="s">
        <v>92</v>
      </c>
      <c r="B86" s="35"/>
      <c r="C86" s="35"/>
      <c r="D86" s="66" t="s">
        <v>36</v>
      </c>
      <c r="E86" s="66" t="s">
        <v>38</v>
      </c>
      <c r="F86" s="66" t="s">
        <v>53</v>
      </c>
      <c r="G86" s="66" t="s">
        <v>85</v>
      </c>
      <c r="H86" s="66" t="s">
        <v>68</v>
      </c>
      <c r="I86" s="67" t="s">
        <v>38</v>
      </c>
      <c r="J86" s="74">
        <v>0</v>
      </c>
    </row>
    <row r="87" spans="1:10" s="108" customFormat="1" x14ac:dyDescent="0.2">
      <c r="A87" s="36" t="s">
        <v>93</v>
      </c>
      <c r="B87" s="35"/>
      <c r="C87" s="35"/>
      <c r="D87" s="66" t="s">
        <v>36</v>
      </c>
      <c r="E87" s="66" t="s">
        <v>38</v>
      </c>
      <c r="F87" s="66" t="s">
        <v>53</v>
      </c>
      <c r="G87" s="66" t="s">
        <v>85</v>
      </c>
      <c r="H87" s="66" t="s">
        <v>68</v>
      </c>
      <c r="I87" s="67" t="s">
        <v>60</v>
      </c>
      <c r="J87" s="74">
        <v>539566.43999999994</v>
      </c>
    </row>
    <row r="88" spans="1:10" s="108" customFormat="1" ht="12.75" customHeight="1" x14ac:dyDescent="0.2">
      <c r="A88" s="36" t="s">
        <v>94</v>
      </c>
      <c r="B88" s="35"/>
      <c r="C88" s="35"/>
      <c r="D88" s="66" t="s">
        <v>36</v>
      </c>
      <c r="E88" s="66" t="s">
        <v>38</v>
      </c>
      <c r="F88" s="66" t="s">
        <v>53</v>
      </c>
      <c r="G88" s="66" t="s">
        <v>85</v>
      </c>
      <c r="H88" s="66" t="s">
        <v>68</v>
      </c>
      <c r="I88" s="67" t="s">
        <v>36</v>
      </c>
      <c r="J88" s="74">
        <v>97900</v>
      </c>
    </row>
    <row r="89" spans="1:10" s="108" customFormat="1" x14ac:dyDescent="0.2">
      <c r="A89" s="36" t="s">
        <v>95</v>
      </c>
      <c r="B89" s="35"/>
      <c r="C89" s="35"/>
      <c r="D89" s="66" t="s">
        <v>36</v>
      </c>
      <c r="E89" s="66" t="s">
        <v>38</v>
      </c>
      <c r="F89" s="66" t="s">
        <v>53</v>
      </c>
      <c r="G89" s="66" t="s">
        <v>85</v>
      </c>
      <c r="H89" s="66" t="s">
        <v>68</v>
      </c>
      <c r="I89" s="67" t="s">
        <v>96</v>
      </c>
      <c r="J89" s="74">
        <v>16081.59</v>
      </c>
    </row>
    <row r="90" spans="1:10" s="108" customFormat="1" ht="27" customHeight="1" x14ac:dyDescent="0.2">
      <c r="A90" s="36" t="s">
        <v>97</v>
      </c>
      <c r="B90" s="35"/>
      <c r="C90" s="35"/>
      <c r="D90" s="66" t="s">
        <v>36</v>
      </c>
      <c r="E90" s="66" t="s">
        <v>38</v>
      </c>
      <c r="F90" s="66" t="s">
        <v>53</v>
      </c>
      <c r="G90" s="66" t="s">
        <v>85</v>
      </c>
      <c r="H90" s="66" t="s">
        <v>68</v>
      </c>
      <c r="I90" s="67" t="s">
        <v>98</v>
      </c>
      <c r="J90" s="74">
        <v>62323.29</v>
      </c>
    </row>
    <row r="91" spans="1:10" s="108" customFormat="1" x14ac:dyDescent="0.2">
      <c r="A91" s="34" t="s">
        <v>99</v>
      </c>
      <c r="B91" s="33"/>
      <c r="C91" s="33"/>
      <c r="D91" s="66" t="s">
        <v>36</v>
      </c>
      <c r="E91" s="66" t="s">
        <v>38</v>
      </c>
      <c r="F91" s="66" t="s">
        <v>53</v>
      </c>
      <c r="G91" s="66" t="s">
        <v>85</v>
      </c>
      <c r="H91" s="66" t="s">
        <v>100</v>
      </c>
      <c r="I91" s="67" t="s">
        <v>45</v>
      </c>
      <c r="J91" s="74">
        <v>0</v>
      </c>
    </row>
    <row r="92" spans="1:10" s="108" customFormat="1" x14ac:dyDescent="0.2">
      <c r="A92" s="34" t="s">
        <v>80</v>
      </c>
      <c r="B92" s="33"/>
      <c r="C92" s="33"/>
      <c r="D92" s="66" t="s">
        <v>36</v>
      </c>
      <c r="E92" s="66" t="s">
        <v>38</v>
      </c>
      <c r="F92" s="66" t="s">
        <v>53</v>
      </c>
      <c r="G92" s="66" t="s">
        <v>85</v>
      </c>
      <c r="H92" s="66" t="s">
        <v>81</v>
      </c>
      <c r="I92" s="67" t="s">
        <v>45</v>
      </c>
      <c r="J92" s="74">
        <v>0</v>
      </c>
    </row>
    <row r="93" spans="1:10" s="108" customFormat="1" ht="12.75" customHeight="1" x14ac:dyDescent="0.2">
      <c r="A93" s="34" t="s">
        <v>71</v>
      </c>
      <c r="B93" s="33"/>
      <c r="C93" s="33"/>
      <c r="D93" s="66" t="s">
        <v>36</v>
      </c>
      <c r="E93" s="66" t="s">
        <v>38</v>
      </c>
      <c r="F93" s="66" t="s">
        <v>53</v>
      </c>
      <c r="G93" s="66" t="s">
        <v>85</v>
      </c>
      <c r="H93" s="66" t="s">
        <v>72</v>
      </c>
      <c r="I93" s="67" t="s">
        <v>45</v>
      </c>
      <c r="J93" s="74">
        <v>636437.67000000004</v>
      </c>
    </row>
    <row r="94" spans="1:10" s="108" customFormat="1" x14ac:dyDescent="0.2">
      <c r="A94" s="48" t="s">
        <v>46</v>
      </c>
      <c r="B94" s="47"/>
      <c r="C94" s="47"/>
      <c r="D94" s="55" t="s">
        <v>36</v>
      </c>
      <c r="E94" s="55" t="s">
        <v>38</v>
      </c>
      <c r="F94" s="55" t="s">
        <v>53</v>
      </c>
      <c r="G94" s="55" t="s">
        <v>85</v>
      </c>
      <c r="H94" s="55" t="s">
        <v>47</v>
      </c>
      <c r="I94" s="60" t="s">
        <v>47</v>
      </c>
      <c r="J94" s="53">
        <f>J77</f>
        <v>7766306.0300000003</v>
      </c>
    </row>
    <row r="95" spans="1:10" s="108" customFormat="1" ht="38.25" customHeight="1" x14ac:dyDescent="0.2">
      <c r="A95" s="48" t="s">
        <v>101</v>
      </c>
      <c r="B95" s="47"/>
      <c r="C95" s="47"/>
      <c r="D95" s="55" t="s">
        <v>36</v>
      </c>
      <c r="E95" s="55" t="s">
        <v>38</v>
      </c>
      <c r="F95" s="55" t="s">
        <v>53</v>
      </c>
      <c r="G95" s="55" t="s">
        <v>102</v>
      </c>
      <c r="H95" s="55"/>
      <c r="I95" s="60"/>
      <c r="J95" s="53">
        <f>_03019190090019321263+_03019190090019321262</f>
        <v>394770</v>
      </c>
    </row>
    <row r="96" spans="1:10" s="106" customFormat="1" ht="25.5" customHeight="1" x14ac:dyDescent="0.2">
      <c r="A96" s="34" t="s">
        <v>63</v>
      </c>
      <c r="B96" s="33"/>
      <c r="C96" s="33"/>
      <c r="D96" s="66" t="s">
        <v>36</v>
      </c>
      <c r="E96" s="66" t="s">
        <v>38</v>
      </c>
      <c r="F96" s="66" t="s">
        <v>53</v>
      </c>
      <c r="G96" s="66" t="s">
        <v>102</v>
      </c>
      <c r="H96" s="66" t="s">
        <v>64</v>
      </c>
      <c r="I96" s="67" t="s">
        <v>45</v>
      </c>
      <c r="J96" s="74">
        <v>0</v>
      </c>
    </row>
    <row r="97" spans="1:10" s="106" customFormat="1" ht="25.5" customHeight="1" x14ac:dyDescent="0.2">
      <c r="A97" s="34" t="s">
        <v>103</v>
      </c>
      <c r="B97" s="33"/>
      <c r="C97" s="33"/>
      <c r="D97" s="66" t="s">
        <v>36</v>
      </c>
      <c r="E97" s="66" t="s">
        <v>38</v>
      </c>
      <c r="F97" s="66" t="s">
        <v>53</v>
      </c>
      <c r="G97" s="66" t="s">
        <v>102</v>
      </c>
      <c r="H97" s="66" t="s">
        <v>104</v>
      </c>
      <c r="I97" s="67" t="s">
        <v>45</v>
      </c>
      <c r="J97" s="74">
        <v>394770</v>
      </c>
    </row>
    <row r="98" spans="1:10" x14ac:dyDescent="0.2">
      <c r="A98" s="48" t="s">
        <v>46</v>
      </c>
      <c r="B98" s="47"/>
      <c r="C98" s="47"/>
      <c r="D98" s="55" t="s">
        <v>36</v>
      </c>
      <c r="E98" s="55" t="s">
        <v>38</v>
      </c>
      <c r="F98" s="55" t="s">
        <v>53</v>
      </c>
      <c r="G98" s="55" t="s">
        <v>102</v>
      </c>
      <c r="H98" s="55" t="s">
        <v>47</v>
      </c>
      <c r="I98" s="60" t="s">
        <v>47</v>
      </c>
      <c r="J98" s="53">
        <f>J95</f>
        <v>394770</v>
      </c>
    </row>
    <row r="99" spans="1:10" s="111" customFormat="1" ht="95.25" customHeight="1" x14ac:dyDescent="0.2">
      <c r="A99" s="48" t="s">
        <v>105</v>
      </c>
      <c r="B99" s="47"/>
      <c r="C99" s="47"/>
      <c r="D99" s="55" t="s">
        <v>36</v>
      </c>
      <c r="E99" s="55" t="s">
        <v>38</v>
      </c>
      <c r="F99" s="55" t="s">
        <v>53</v>
      </c>
      <c r="G99" s="55" t="s">
        <v>106</v>
      </c>
      <c r="H99" s="55"/>
      <c r="I99" s="60"/>
      <c r="J99" s="53">
        <f>_03019190090019831290+0</f>
        <v>0</v>
      </c>
    </row>
    <row r="100" spans="1:10" s="111" customFormat="1" x14ac:dyDescent="0.2">
      <c r="A100" s="34" t="s">
        <v>99</v>
      </c>
      <c r="B100" s="33"/>
      <c r="C100" s="33"/>
      <c r="D100" s="66" t="s">
        <v>36</v>
      </c>
      <c r="E100" s="66" t="s">
        <v>38</v>
      </c>
      <c r="F100" s="66" t="s">
        <v>53</v>
      </c>
      <c r="G100" s="66" t="s">
        <v>106</v>
      </c>
      <c r="H100" s="66" t="s">
        <v>100</v>
      </c>
      <c r="I100" s="67" t="s">
        <v>45</v>
      </c>
      <c r="J100" s="74">
        <v>0</v>
      </c>
    </row>
    <row r="101" spans="1:10" s="111" customFormat="1" x14ac:dyDescent="0.2">
      <c r="A101" s="48" t="s">
        <v>46</v>
      </c>
      <c r="B101" s="47"/>
      <c r="C101" s="47"/>
      <c r="D101" s="55" t="s">
        <v>36</v>
      </c>
      <c r="E101" s="55" t="s">
        <v>38</v>
      </c>
      <c r="F101" s="55" t="s">
        <v>53</v>
      </c>
      <c r="G101" s="55" t="s">
        <v>106</v>
      </c>
      <c r="H101" s="55" t="s">
        <v>47</v>
      </c>
      <c r="I101" s="60" t="s">
        <v>47</v>
      </c>
      <c r="J101" s="53">
        <f>J99</f>
        <v>0</v>
      </c>
    </row>
    <row r="102" spans="1:10" s="111" customFormat="1" ht="25.5" customHeight="1" x14ac:dyDescent="0.2">
      <c r="A102" s="48" t="s">
        <v>107</v>
      </c>
      <c r="B102" s="47"/>
      <c r="C102" s="47"/>
      <c r="D102" s="55" t="s">
        <v>36</v>
      </c>
      <c r="E102" s="55" t="s">
        <v>38</v>
      </c>
      <c r="F102" s="55" t="s">
        <v>53</v>
      </c>
      <c r="G102" s="55" t="s">
        <v>108</v>
      </c>
      <c r="H102" s="55"/>
      <c r="I102" s="60"/>
      <c r="J102" s="53">
        <f>_03019190090019851290+0</f>
        <v>1481444</v>
      </c>
    </row>
    <row r="103" spans="1:10" s="111" customFormat="1" x14ac:dyDescent="0.2">
      <c r="A103" s="34" t="s">
        <v>99</v>
      </c>
      <c r="B103" s="33"/>
      <c r="C103" s="33"/>
      <c r="D103" s="66" t="s">
        <v>36</v>
      </c>
      <c r="E103" s="66" t="s">
        <v>38</v>
      </c>
      <c r="F103" s="66" t="s">
        <v>53</v>
      </c>
      <c r="G103" s="66" t="s">
        <v>108</v>
      </c>
      <c r="H103" s="66" t="s">
        <v>100</v>
      </c>
      <c r="I103" s="67" t="s">
        <v>45</v>
      </c>
      <c r="J103" s="74">
        <v>1481444</v>
      </c>
    </row>
    <row r="104" spans="1:10" s="111" customFormat="1" x14ac:dyDescent="0.2">
      <c r="A104" s="48" t="s">
        <v>46</v>
      </c>
      <c r="B104" s="47"/>
      <c r="C104" s="47"/>
      <c r="D104" s="55" t="s">
        <v>36</v>
      </c>
      <c r="E104" s="55" t="s">
        <v>38</v>
      </c>
      <c r="F104" s="55" t="s">
        <v>53</v>
      </c>
      <c r="G104" s="55" t="s">
        <v>108</v>
      </c>
      <c r="H104" s="55" t="s">
        <v>47</v>
      </c>
      <c r="I104" s="60" t="s">
        <v>47</v>
      </c>
      <c r="J104" s="53">
        <f>J102</f>
        <v>1481444</v>
      </c>
    </row>
    <row r="105" spans="1:10" s="111" customFormat="1" ht="12.75" customHeight="1" x14ac:dyDescent="0.2">
      <c r="A105" s="48" t="s">
        <v>109</v>
      </c>
      <c r="B105" s="47"/>
      <c r="C105" s="47"/>
      <c r="D105" s="55" t="s">
        <v>36</v>
      </c>
      <c r="E105" s="55" t="s">
        <v>38</v>
      </c>
      <c r="F105" s="55" t="s">
        <v>53</v>
      </c>
      <c r="G105" s="55" t="s">
        <v>110</v>
      </c>
      <c r="H105" s="55"/>
      <c r="I105" s="60"/>
      <c r="J105" s="53">
        <f>_03019190090019852290+0</f>
        <v>8300</v>
      </c>
    </row>
    <row r="106" spans="1:10" s="111" customFormat="1" x14ac:dyDescent="0.2">
      <c r="A106" s="34" t="s">
        <v>99</v>
      </c>
      <c r="B106" s="33"/>
      <c r="C106" s="33"/>
      <c r="D106" s="66" t="s">
        <v>36</v>
      </c>
      <c r="E106" s="66" t="s">
        <v>38</v>
      </c>
      <c r="F106" s="66" t="s">
        <v>53</v>
      </c>
      <c r="G106" s="66" t="s">
        <v>110</v>
      </c>
      <c r="H106" s="66" t="s">
        <v>100</v>
      </c>
      <c r="I106" s="67" t="s">
        <v>45</v>
      </c>
      <c r="J106" s="74">
        <v>8300</v>
      </c>
    </row>
    <row r="107" spans="1:10" s="111" customFormat="1" x14ac:dyDescent="0.2">
      <c r="A107" s="48" t="s">
        <v>46</v>
      </c>
      <c r="B107" s="47"/>
      <c r="C107" s="47"/>
      <c r="D107" s="55" t="s">
        <v>36</v>
      </c>
      <c r="E107" s="55" t="s">
        <v>38</v>
      </c>
      <c r="F107" s="55" t="s">
        <v>53</v>
      </c>
      <c r="G107" s="55" t="s">
        <v>110</v>
      </c>
      <c r="H107" s="55" t="s">
        <v>47</v>
      </c>
      <c r="I107" s="60" t="s">
        <v>47</v>
      </c>
      <c r="J107" s="53">
        <f>J105</f>
        <v>8300</v>
      </c>
    </row>
    <row r="108" spans="1:10" s="110" customFormat="1" ht="12.75" customHeight="1" x14ac:dyDescent="0.2">
      <c r="A108" s="48" t="s">
        <v>111</v>
      </c>
      <c r="B108" s="47"/>
      <c r="C108" s="47"/>
      <c r="D108" s="55" t="s">
        <v>36</v>
      </c>
      <c r="E108" s="55" t="s">
        <v>38</v>
      </c>
      <c r="F108" s="55" t="s">
        <v>53</v>
      </c>
      <c r="G108" s="55" t="s">
        <v>112</v>
      </c>
      <c r="H108" s="55"/>
      <c r="I108" s="60"/>
      <c r="J108" s="53">
        <f>_03019190090019853290+0</f>
        <v>76356</v>
      </c>
    </row>
    <row r="109" spans="1:10" s="110" customFormat="1" x14ac:dyDescent="0.2">
      <c r="A109" s="34" t="s">
        <v>99</v>
      </c>
      <c r="B109" s="33"/>
      <c r="C109" s="33"/>
      <c r="D109" s="66" t="s">
        <v>36</v>
      </c>
      <c r="E109" s="66" t="s">
        <v>38</v>
      </c>
      <c r="F109" s="66" t="s">
        <v>53</v>
      </c>
      <c r="G109" s="66" t="s">
        <v>112</v>
      </c>
      <c r="H109" s="66" t="s">
        <v>100</v>
      </c>
      <c r="I109" s="67" t="s">
        <v>45</v>
      </c>
      <c r="J109" s="74">
        <v>76356</v>
      </c>
    </row>
    <row r="110" spans="1:10" s="110" customFormat="1" x14ac:dyDescent="0.2">
      <c r="A110" s="48" t="s">
        <v>46</v>
      </c>
      <c r="B110" s="47"/>
      <c r="C110" s="47"/>
      <c r="D110" s="55" t="s">
        <v>36</v>
      </c>
      <c r="E110" s="55" t="s">
        <v>38</v>
      </c>
      <c r="F110" s="55" t="s">
        <v>53</v>
      </c>
      <c r="G110" s="55" t="s">
        <v>112</v>
      </c>
      <c r="H110" s="55" t="s">
        <v>47</v>
      </c>
      <c r="I110" s="60" t="s">
        <v>47</v>
      </c>
      <c r="J110" s="53">
        <f>J108</f>
        <v>76356</v>
      </c>
    </row>
    <row r="111" spans="1:10" s="111" customFormat="1" ht="76.5" customHeight="1" x14ac:dyDescent="0.2">
      <c r="A111" s="48" t="s">
        <v>113</v>
      </c>
      <c r="B111" s="47"/>
      <c r="C111" s="47"/>
      <c r="D111" s="55" t="s">
        <v>36</v>
      </c>
      <c r="E111" s="55" t="s">
        <v>38</v>
      </c>
      <c r="F111" s="55" t="s">
        <v>114</v>
      </c>
      <c r="G111" s="55"/>
      <c r="H111" s="55"/>
      <c r="I111" s="60"/>
      <c r="J111" s="53">
        <f>J114+0</f>
        <v>0</v>
      </c>
    </row>
    <row r="112" spans="1:10" s="111" customFormat="1" ht="25.5" customHeight="1" x14ac:dyDescent="0.2">
      <c r="A112" s="34" t="s">
        <v>54</v>
      </c>
      <c r="B112" s="33"/>
      <c r="C112" s="33"/>
      <c r="D112" s="66" t="s">
        <v>36</v>
      </c>
      <c r="E112" s="66" t="s">
        <v>38</v>
      </c>
      <c r="F112" s="66" t="s">
        <v>114</v>
      </c>
      <c r="G112" s="66" t="s">
        <v>55</v>
      </c>
      <c r="H112" s="66"/>
      <c r="I112" s="67"/>
      <c r="J112" s="62">
        <f>_03019190093969122212+0</f>
        <v>0</v>
      </c>
    </row>
    <row r="113" spans="1:10" s="111" customFormat="1" x14ac:dyDescent="0.2">
      <c r="A113" s="34" t="s">
        <v>56</v>
      </c>
      <c r="B113" s="33"/>
      <c r="C113" s="33"/>
      <c r="D113" s="66" t="s">
        <v>36</v>
      </c>
      <c r="E113" s="66" t="s">
        <v>38</v>
      </c>
      <c r="F113" s="66" t="s">
        <v>114</v>
      </c>
      <c r="G113" s="66" t="s">
        <v>55</v>
      </c>
      <c r="H113" s="66" t="s">
        <v>57</v>
      </c>
      <c r="I113" s="67" t="s">
        <v>45</v>
      </c>
      <c r="J113" s="74">
        <v>0</v>
      </c>
    </row>
    <row r="114" spans="1:10" s="111" customFormat="1" x14ac:dyDescent="0.2">
      <c r="A114" s="48" t="s">
        <v>46</v>
      </c>
      <c r="B114" s="47"/>
      <c r="C114" s="47"/>
      <c r="D114" s="55" t="s">
        <v>36</v>
      </c>
      <c r="E114" s="55" t="s">
        <v>38</v>
      </c>
      <c r="F114" s="55" t="s">
        <v>114</v>
      </c>
      <c r="G114" s="55" t="s">
        <v>55</v>
      </c>
      <c r="H114" s="55" t="s">
        <v>47</v>
      </c>
      <c r="I114" s="60" t="s">
        <v>47</v>
      </c>
      <c r="J114" s="53">
        <f>J112</f>
        <v>0</v>
      </c>
    </row>
    <row r="115" spans="1:10" s="111" customFormat="1" ht="89.25" customHeight="1" x14ac:dyDescent="0.2">
      <c r="A115" s="10" t="s">
        <v>115</v>
      </c>
      <c r="B115" s="9"/>
      <c r="C115" s="9"/>
      <c r="D115" s="55" t="s">
        <v>36</v>
      </c>
      <c r="E115" s="55" t="s">
        <v>38</v>
      </c>
      <c r="F115" s="55" t="s">
        <v>116</v>
      </c>
      <c r="G115" s="55"/>
      <c r="H115" s="55"/>
      <c r="I115" s="60"/>
      <c r="J115" s="53">
        <f>J118</f>
        <v>0</v>
      </c>
    </row>
    <row r="116" spans="1:10" s="111" customFormat="1" ht="25.5" customHeight="1" x14ac:dyDescent="0.2">
      <c r="A116" s="48" t="s">
        <v>54</v>
      </c>
      <c r="B116" s="47"/>
      <c r="C116" s="47"/>
      <c r="D116" s="55" t="s">
        <v>36</v>
      </c>
      <c r="E116" s="55" t="s">
        <v>38</v>
      </c>
      <c r="F116" s="55" t="s">
        <v>116</v>
      </c>
      <c r="G116" s="55" t="s">
        <v>55</v>
      </c>
      <c r="H116" s="55"/>
      <c r="I116" s="60"/>
      <c r="J116" s="53">
        <f>_03019190093974122212+0</f>
        <v>0</v>
      </c>
    </row>
    <row r="117" spans="1:10" s="111" customFormat="1" x14ac:dyDescent="0.2">
      <c r="A117" s="34" t="s">
        <v>56</v>
      </c>
      <c r="B117" s="33"/>
      <c r="C117" s="33"/>
      <c r="D117" s="66" t="s">
        <v>36</v>
      </c>
      <c r="E117" s="66" t="s">
        <v>38</v>
      </c>
      <c r="F117" s="66" t="s">
        <v>116</v>
      </c>
      <c r="G117" s="66" t="s">
        <v>55</v>
      </c>
      <c r="H117" s="66" t="s">
        <v>57</v>
      </c>
      <c r="I117" s="67" t="s">
        <v>45</v>
      </c>
      <c r="J117" s="74">
        <v>0</v>
      </c>
    </row>
    <row r="118" spans="1:10" s="111" customFormat="1" x14ac:dyDescent="0.2">
      <c r="A118" s="48" t="s">
        <v>46</v>
      </c>
      <c r="B118" s="47"/>
      <c r="C118" s="47"/>
      <c r="D118" s="55" t="s">
        <v>36</v>
      </c>
      <c r="E118" s="55" t="s">
        <v>38</v>
      </c>
      <c r="F118" s="55" t="s">
        <v>116</v>
      </c>
      <c r="G118" s="55" t="s">
        <v>55</v>
      </c>
      <c r="H118" s="55" t="s">
        <v>47</v>
      </c>
      <c r="I118" s="60" t="s">
        <v>47</v>
      </c>
      <c r="J118" s="53">
        <f>J116</f>
        <v>0</v>
      </c>
    </row>
    <row r="119" spans="1:10" s="111" customFormat="1" ht="76.5" customHeight="1" x14ac:dyDescent="0.2">
      <c r="A119" s="48" t="s">
        <v>117</v>
      </c>
      <c r="B119" s="47"/>
      <c r="C119" s="47"/>
      <c r="D119" s="55" t="s">
        <v>36</v>
      </c>
      <c r="E119" s="55" t="s">
        <v>38</v>
      </c>
      <c r="F119" s="55" t="s">
        <v>118</v>
      </c>
      <c r="G119" s="55"/>
      <c r="H119" s="55"/>
      <c r="I119" s="60"/>
      <c r="J119" s="53">
        <f>J122</f>
        <v>1944200</v>
      </c>
    </row>
    <row r="120" spans="1:10" s="111" customFormat="1" ht="25.5" customHeight="1" x14ac:dyDescent="0.2">
      <c r="A120" s="48" t="s">
        <v>54</v>
      </c>
      <c r="B120" s="47"/>
      <c r="C120" s="47"/>
      <c r="D120" s="55" t="s">
        <v>36</v>
      </c>
      <c r="E120" s="55" t="s">
        <v>38</v>
      </c>
      <c r="F120" s="55" t="s">
        <v>118</v>
      </c>
      <c r="G120" s="55" t="s">
        <v>55</v>
      </c>
      <c r="H120" s="55"/>
      <c r="I120" s="60"/>
      <c r="J120" s="53">
        <f>_03019190093987122212+0</f>
        <v>1944200</v>
      </c>
    </row>
    <row r="121" spans="1:10" s="111" customFormat="1" x14ac:dyDescent="0.2">
      <c r="A121" s="34" t="s">
        <v>56</v>
      </c>
      <c r="B121" s="33"/>
      <c r="C121" s="33"/>
      <c r="D121" s="66" t="s">
        <v>36</v>
      </c>
      <c r="E121" s="66" t="s">
        <v>38</v>
      </c>
      <c r="F121" s="66" t="s">
        <v>118</v>
      </c>
      <c r="G121" s="66" t="s">
        <v>55</v>
      </c>
      <c r="H121" s="66" t="s">
        <v>57</v>
      </c>
      <c r="I121" s="67" t="s">
        <v>45</v>
      </c>
      <c r="J121" s="74">
        <v>1944200</v>
      </c>
    </row>
    <row r="122" spans="1:10" s="111" customFormat="1" x14ac:dyDescent="0.2">
      <c r="A122" s="48" t="s">
        <v>46</v>
      </c>
      <c r="B122" s="47"/>
      <c r="C122" s="47"/>
      <c r="D122" s="55" t="s">
        <v>36</v>
      </c>
      <c r="E122" s="55" t="s">
        <v>38</v>
      </c>
      <c r="F122" s="55" t="s">
        <v>118</v>
      </c>
      <c r="G122" s="55" t="s">
        <v>55</v>
      </c>
      <c r="H122" s="55" t="s">
        <v>47</v>
      </c>
      <c r="I122" s="60" t="s">
        <v>47</v>
      </c>
      <c r="J122" s="53">
        <f>J120</f>
        <v>1944200</v>
      </c>
    </row>
    <row r="123" spans="1:10" s="110" customFormat="1" ht="36" customHeight="1" x14ac:dyDescent="0.2">
      <c r="A123" s="48" t="s">
        <v>119</v>
      </c>
      <c r="B123" s="47"/>
      <c r="C123" s="47"/>
      <c r="D123" s="55" t="s">
        <v>36</v>
      </c>
      <c r="E123" s="55" t="s">
        <v>38</v>
      </c>
      <c r="F123" s="55" t="s">
        <v>120</v>
      </c>
      <c r="G123" s="55"/>
      <c r="H123" s="55"/>
      <c r="I123" s="60"/>
      <c r="J123" s="53">
        <f>J127+0</f>
        <v>0</v>
      </c>
    </row>
    <row r="124" spans="1:10" s="110" customFormat="1" ht="30.75" customHeight="1" x14ac:dyDescent="0.2">
      <c r="A124" s="34" t="s">
        <v>121</v>
      </c>
      <c r="B124" s="33"/>
      <c r="C124" s="33"/>
      <c r="D124" s="66" t="s">
        <v>36</v>
      </c>
      <c r="E124" s="66" t="s">
        <v>38</v>
      </c>
      <c r="F124" s="66" t="s">
        <v>120</v>
      </c>
      <c r="G124" s="66" t="s">
        <v>122</v>
      </c>
      <c r="H124" s="66"/>
      <c r="I124" s="67"/>
      <c r="J124" s="62">
        <f>_03019190094009414226+_03019190094009414310+0</f>
        <v>0</v>
      </c>
    </row>
    <row r="125" spans="1:10" s="110" customFormat="1" x14ac:dyDescent="0.2">
      <c r="A125" s="34" t="s">
        <v>67</v>
      </c>
      <c r="B125" s="33"/>
      <c r="C125" s="33"/>
      <c r="D125" s="66" t="s">
        <v>36</v>
      </c>
      <c r="E125" s="66" t="s">
        <v>38</v>
      </c>
      <c r="F125" s="66" t="s">
        <v>120</v>
      </c>
      <c r="G125" s="66" t="s">
        <v>122</v>
      </c>
      <c r="H125" s="66" t="s">
        <v>68</v>
      </c>
      <c r="I125" s="67" t="s">
        <v>45</v>
      </c>
      <c r="J125" s="74">
        <v>0</v>
      </c>
    </row>
    <row r="126" spans="1:10" s="110" customFormat="1" x14ac:dyDescent="0.2">
      <c r="A126" s="34" t="s">
        <v>80</v>
      </c>
      <c r="B126" s="33"/>
      <c r="C126" s="33"/>
      <c r="D126" s="66" t="s">
        <v>36</v>
      </c>
      <c r="E126" s="66" t="s">
        <v>38</v>
      </c>
      <c r="F126" s="66" t="s">
        <v>120</v>
      </c>
      <c r="G126" s="66" t="s">
        <v>122</v>
      </c>
      <c r="H126" s="66" t="s">
        <v>81</v>
      </c>
      <c r="I126" s="67" t="s">
        <v>45</v>
      </c>
      <c r="J126" s="74">
        <v>0</v>
      </c>
    </row>
    <row r="127" spans="1:10" s="110" customFormat="1" x14ac:dyDescent="0.2">
      <c r="A127" s="48" t="s">
        <v>46</v>
      </c>
      <c r="B127" s="47"/>
      <c r="C127" s="47"/>
      <c r="D127" s="55" t="s">
        <v>36</v>
      </c>
      <c r="E127" s="55" t="s">
        <v>38</v>
      </c>
      <c r="F127" s="55" t="s">
        <v>120</v>
      </c>
      <c r="G127" s="55" t="s">
        <v>122</v>
      </c>
      <c r="H127" s="55" t="s">
        <v>47</v>
      </c>
      <c r="I127" s="60" t="s">
        <v>47</v>
      </c>
      <c r="J127" s="53">
        <f>J124</f>
        <v>0</v>
      </c>
    </row>
    <row r="128" spans="1:10" s="110" customFormat="1" x14ac:dyDescent="0.2">
      <c r="A128" s="48" t="s">
        <v>123</v>
      </c>
      <c r="B128" s="47"/>
      <c r="C128" s="47"/>
      <c r="D128" s="55" t="s">
        <v>98</v>
      </c>
      <c r="E128" s="55"/>
      <c r="F128" s="55"/>
      <c r="G128" s="55"/>
      <c r="H128" s="55"/>
      <c r="I128" s="60"/>
      <c r="J128" s="53">
        <f>J129</f>
        <v>0</v>
      </c>
    </row>
    <row r="129" spans="1:10" s="110" customFormat="1" ht="12.75" customHeight="1" x14ac:dyDescent="0.2">
      <c r="A129" s="48" t="s">
        <v>123</v>
      </c>
      <c r="B129" s="47"/>
      <c r="C129" s="47"/>
      <c r="D129" s="55" t="s">
        <v>98</v>
      </c>
      <c r="E129" s="55" t="s">
        <v>38</v>
      </c>
      <c r="F129" s="55"/>
      <c r="G129" s="55"/>
      <c r="H129" s="55"/>
      <c r="I129" s="60"/>
      <c r="J129" s="53">
        <f>J130</f>
        <v>0</v>
      </c>
    </row>
    <row r="130" spans="1:10" s="110" customFormat="1" ht="25.5" customHeight="1" x14ac:dyDescent="0.2">
      <c r="A130" s="8" t="s">
        <v>124</v>
      </c>
      <c r="B130" s="7"/>
      <c r="C130" s="7"/>
      <c r="D130" s="55" t="s">
        <v>98</v>
      </c>
      <c r="E130" s="55" t="s">
        <v>38</v>
      </c>
      <c r="F130" s="55" t="s">
        <v>125</v>
      </c>
      <c r="G130" s="55"/>
      <c r="H130" s="55"/>
      <c r="I130" s="60"/>
      <c r="J130" s="53">
        <f>J133</f>
        <v>0</v>
      </c>
    </row>
    <row r="131" spans="1:10" s="110" customFormat="1" ht="25.5" customHeight="1" x14ac:dyDescent="0.2">
      <c r="A131" s="34" t="s">
        <v>126</v>
      </c>
      <c r="B131" s="33"/>
      <c r="C131" s="33"/>
      <c r="D131" s="66" t="s">
        <v>98</v>
      </c>
      <c r="E131" s="66" t="s">
        <v>38</v>
      </c>
      <c r="F131" s="66" t="s">
        <v>125</v>
      </c>
      <c r="G131" s="66" t="s">
        <v>127</v>
      </c>
      <c r="H131" s="66"/>
      <c r="I131" s="64"/>
      <c r="J131" s="53">
        <f>_05010540535900412310+0</f>
        <v>0</v>
      </c>
    </row>
    <row r="132" spans="1:10" s="110" customFormat="1" ht="25.5" customHeight="1" x14ac:dyDescent="0.2">
      <c r="A132" s="34" t="s">
        <v>80</v>
      </c>
      <c r="B132" s="33"/>
      <c r="C132" s="33"/>
      <c r="D132" s="66" t="s">
        <v>98</v>
      </c>
      <c r="E132" s="66" t="s">
        <v>38</v>
      </c>
      <c r="F132" s="66" t="s">
        <v>125</v>
      </c>
      <c r="G132" s="66" t="s">
        <v>127</v>
      </c>
      <c r="H132" s="66" t="s">
        <v>81</v>
      </c>
      <c r="I132" s="67" t="s">
        <v>45</v>
      </c>
      <c r="J132" s="74">
        <v>0</v>
      </c>
    </row>
    <row r="133" spans="1:10" s="110" customFormat="1" x14ac:dyDescent="0.2">
      <c r="A133" s="48" t="s">
        <v>46</v>
      </c>
      <c r="B133" s="47"/>
      <c r="C133" s="47"/>
      <c r="D133" s="55" t="s">
        <v>98</v>
      </c>
      <c r="E133" s="55" t="s">
        <v>38</v>
      </c>
      <c r="F133" s="55" t="s">
        <v>125</v>
      </c>
      <c r="G133" s="55" t="s">
        <v>127</v>
      </c>
      <c r="H133" s="55" t="s">
        <v>47</v>
      </c>
      <c r="I133" s="60" t="s">
        <v>47</v>
      </c>
      <c r="J133" s="53">
        <f>J131</f>
        <v>0</v>
      </c>
    </row>
    <row r="134" spans="1:10" s="110" customFormat="1" x14ac:dyDescent="0.2">
      <c r="A134" s="48" t="s">
        <v>128</v>
      </c>
      <c r="B134" s="47"/>
      <c r="C134" s="47"/>
      <c r="D134" s="55" t="s">
        <v>129</v>
      </c>
      <c r="E134" s="55"/>
      <c r="F134" s="55"/>
      <c r="G134" s="55"/>
      <c r="H134" s="55"/>
      <c r="I134" s="60"/>
      <c r="J134" s="53">
        <f>J135</f>
        <v>0</v>
      </c>
    </row>
    <row r="135" spans="1:10" s="110" customFormat="1" x14ac:dyDescent="0.2">
      <c r="A135" s="48" t="s">
        <v>130</v>
      </c>
      <c r="B135" s="47"/>
      <c r="C135" s="47"/>
      <c r="D135" s="55" t="s">
        <v>129</v>
      </c>
      <c r="E135" s="55" t="s">
        <v>98</v>
      </c>
      <c r="F135" s="55"/>
      <c r="G135" s="55"/>
      <c r="H135" s="55"/>
      <c r="I135" s="60"/>
      <c r="J135" s="53">
        <f>J136</f>
        <v>0</v>
      </c>
    </row>
    <row r="136" spans="1:10" s="110" customFormat="1" ht="25.5" customHeight="1" x14ac:dyDescent="0.2">
      <c r="A136" s="48" t="s">
        <v>131</v>
      </c>
      <c r="B136" s="47"/>
      <c r="C136" s="47"/>
      <c r="D136" s="55" t="s">
        <v>129</v>
      </c>
      <c r="E136" s="55" t="s">
        <v>98</v>
      </c>
      <c r="F136" s="55" t="s">
        <v>132</v>
      </c>
      <c r="G136" s="55"/>
      <c r="H136" s="55"/>
      <c r="I136" s="60"/>
      <c r="J136" s="53">
        <f>J139</f>
        <v>0</v>
      </c>
    </row>
    <row r="137" spans="1:10" s="110" customFormat="1" ht="25.5" customHeight="1" x14ac:dyDescent="0.2">
      <c r="A137" s="34" t="s">
        <v>84</v>
      </c>
      <c r="B137" s="33"/>
      <c r="C137" s="33"/>
      <c r="D137" s="66" t="s">
        <v>129</v>
      </c>
      <c r="E137" s="66" t="s">
        <v>98</v>
      </c>
      <c r="F137" s="66" t="s">
        <v>132</v>
      </c>
      <c r="G137" s="66" t="s">
        <v>85</v>
      </c>
      <c r="H137" s="66"/>
      <c r="I137" s="64"/>
      <c r="J137" s="53">
        <f>_07059190092040244226+0</f>
        <v>0</v>
      </c>
    </row>
    <row r="138" spans="1:10" s="110" customFormat="1" ht="25.5" customHeight="1" x14ac:dyDescent="0.2">
      <c r="A138" s="34" t="s">
        <v>67</v>
      </c>
      <c r="B138" s="33"/>
      <c r="C138" s="33"/>
      <c r="D138" s="66" t="s">
        <v>129</v>
      </c>
      <c r="E138" s="66" t="s">
        <v>98</v>
      </c>
      <c r="F138" s="66" t="s">
        <v>132</v>
      </c>
      <c r="G138" s="66" t="s">
        <v>85</v>
      </c>
      <c r="H138" s="66" t="s">
        <v>68</v>
      </c>
      <c r="I138" s="67" t="s">
        <v>45</v>
      </c>
      <c r="J138" s="74">
        <v>0</v>
      </c>
    </row>
    <row r="139" spans="1:10" s="110" customFormat="1" x14ac:dyDescent="0.2">
      <c r="A139" s="48" t="s">
        <v>46</v>
      </c>
      <c r="B139" s="47"/>
      <c r="C139" s="47"/>
      <c r="D139" s="55" t="s">
        <v>129</v>
      </c>
      <c r="E139" s="55" t="s">
        <v>98</v>
      </c>
      <c r="F139" s="55" t="s">
        <v>132</v>
      </c>
      <c r="G139" s="55" t="s">
        <v>85</v>
      </c>
      <c r="H139" s="55" t="s">
        <v>47</v>
      </c>
      <c r="I139" s="60" t="s">
        <v>47</v>
      </c>
      <c r="J139" s="53">
        <f>J137</f>
        <v>0</v>
      </c>
    </row>
    <row r="140" spans="1:10" s="111" customFormat="1" x14ac:dyDescent="0.2">
      <c r="A140" s="48" t="s">
        <v>133</v>
      </c>
      <c r="B140" s="47"/>
      <c r="C140" s="47"/>
      <c r="D140" s="55" t="s">
        <v>134</v>
      </c>
      <c r="E140" s="55"/>
      <c r="F140" s="55"/>
      <c r="G140" s="55"/>
      <c r="H140" s="55"/>
      <c r="I140" s="60"/>
      <c r="J140" s="53">
        <f>J141</f>
        <v>0</v>
      </c>
    </row>
    <row r="141" spans="1:10" s="111" customFormat="1" x14ac:dyDescent="0.2">
      <c r="A141" s="48" t="s">
        <v>135</v>
      </c>
      <c r="B141" s="47"/>
      <c r="C141" s="47"/>
      <c r="D141" s="55" t="s">
        <v>134</v>
      </c>
      <c r="E141" s="55" t="s">
        <v>36</v>
      </c>
      <c r="F141" s="55"/>
      <c r="G141" s="55"/>
      <c r="H141" s="55"/>
      <c r="I141" s="60"/>
      <c r="J141" s="53">
        <f>J146+J150+J142</f>
        <v>0</v>
      </c>
    </row>
    <row r="142" spans="1:10" s="111" customFormat="1" ht="25.5" customHeight="1" x14ac:dyDescent="0.2">
      <c r="A142" s="48" t="s">
        <v>136</v>
      </c>
      <c r="B142" s="47"/>
      <c r="C142" s="47"/>
      <c r="D142" s="55" t="s">
        <v>134</v>
      </c>
      <c r="E142" s="55" t="s">
        <v>36</v>
      </c>
      <c r="F142" s="55" t="s">
        <v>137</v>
      </c>
      <c r="G142" s="55"/>
      <c r="H142" s="55"/>
      <c r="I142" s="60"/>
      <c r="J142" s="53">
        <f>J145</f>
        <v>0</v>
      </c>
    </row>
    <row r="143" spans="1:10" s="111" customFormat="1" ht="25.5" customHeight="1" x14ac:dyDescent="0.2">
      <c r="A143" s="34" t="s">
        <v>138</v>
      </c>
      <c r="B143" s="33"/>
      <c r="C143" s="33"/>
      <c r="D143" s="66" t="s">
        <v>134</v>
      </c>
      <c r="E143" s="66" t="s">
        <v>36</v>
      </c>
      <c r="F143" s="66" t="s">
        <v>137</v>
      </c>
      <c r="G143" s="66" t="s">
        <v>139</v>
      </c>
      <c r="H143" s="66"/>
      <c r="I143" s="65"/>
      <c r="J143" s="53">
        <f>_10030540535890322262+0</f>
        <v>0</v>
      </c>
    </row>
    <row r="144" spans="1:10" s="111" customFormat="1" ht="25.5" customHeight="1" x14ac:dyDescent="0.2">
      <c r="A144" s="34" t="s">
        <v>140</v>
      </c>
      <c r="B144" s="33"/>
      <c r="C144" s="33"/>
      <c r="D144" s="66" t="s">
        <v>134</v>
      </c>
      <c r="E144" s="66" t="s">
        <v>36</v>
      </c>
      <c r="F144" s="66" t="s">
        <v>137</v>
      </c>
      <c r="G144" s="66" t="s">
        <v>139</v>
      </c>
      <c r="H144" s="66" t="s">
        <v>64</v>
      </c>
      <c r="I144" s="67" t="s">
        <v>45</v>
      </c>
      <c r="J144" s="74">
        <v>0</v>
      </c>
    </row>
    <row r="145" spans="1:10" s="111" customFormat="1" x14ac:dyDescent="0.2">
      <c r="A145" s="48" t="s">
        <v>46</v>
      </c>
      <c r="B145" s="47"/>
      <c r="C145" s="47"/>
      <c r="D145" s="55" t="s">
        <v>134</v>
      </c>
      <c r="E145" s="55" t="s">
        <v>36</v>
      </c>
      <c r="F145" s="55" t="s">
        <v>141</v>
      </c>
      <c r="G145" s="55" t="s">
        <v>142</v>
      </c>
      <c r="H145" s="55" t="s">
        <v>47</v>
      </c>
      <c r="I145" s="60" t="s">
        <v>47</v>
      </c>
      <c r="J145" s="53">
        <f>J143</f>
        <v>0</v>
      </c>
    </row>
    <row r="146" spans="1:10" s="111" customFormat="1" ht="25.5" customHeight="1" x14ac:dyDescent="0.2">
      <c r="A146" s="48" t="s">
        <v>136</v>
      </c>
      <c r="B146" s="47"/>
      <c r="C146" s="47"/>
      <c r="D146" s="55" t="s">
        <v>134</v>
      </c>
      <c r="E146" s="55" t="s">
        <v>36</v>
      </c>
      <c r="F146" s="55" t="s">
        <v>141</v>
      </c>
      <c r="G146" s="55"/>
      <c r="H146" s="55"/>
      <c r="I146" s="60"/>
      <c r="J146" s="53">
        <f>J149</f>
        <v>0</v>
      </c>
    </row>
    <row r="147" spans="1:10" s="111" customFormat="1" ht="25.5" customHeight="1" x14ac:dyDescent="0.2">
      <c r="A147" s="34" t="s">
        <v>143</v>
      </c>
      <c r="B147" s="33"/>
      <c r="C147" s="33"/>
      <c r="D147" s="66" t="s">
        <v>134</v>
      </c>
      <c r="E147" s="66" t="s">
        <v>36</v>
      </c>
      <c r="F147" s="66" t="s">
        <v>141</v>
      </c>
      <c r="G147" s="66" t="s">
        <v>142</v>
      </c>
      <c r="H147" s="66"/>
      <c r="I147" s="65"/>
      <c r="J147" s="53">
        <f>_10039190030410313263+0</f>
        <v>0</v>
      </c>
    </row>
    <row r="148" spans="1:10" s="111" customFormat="1" ht="25.5" customHeight="1" x14ac:dyDescent="0.2">
      <c r="A148" s="34" t="s">
        <v>103</v>
      </c>
      <c r="B148" s="33"/>
      <c r="C148" s="33"/>
      <c r="D148" s="66" t="s">
        <v>134</v>
      </c>
      <c r="E148" s="66" t="s">
        <v>36</v>
      </c>
      <c r="F148" s="66" t="s">
        <v>141</v>
      </c>
      <c r="G148" s="66" t="s">
        <v>142</v>
      </c>
      <c r="H148" s="66" t="s">
        <v>104</v>
      </c>
      <c r="I148" s="67" t="s">
        <v>45</v>
      </c>
      <c r="J148" s="74">
        <v>0</v>
      </c>
    </row>
    <row r="149" spans="1:10" s="111" customFormat="1" x14ac:dyDescent="0.2">
      <c r="A149" s="48" t="s">
        <v>46</v>
      </c>
      <c r="B149" s="47"/>
      <c r="C149" s="47"/>
      <c r="D149" s="55" t="s">
        <v>134</v>
      </c>
      <c r="E149" s="55" t="s">
        <v>36</v>
      </c>
      <c r="F149" s="55" t="s">
        <v>141</v>
      </c>
      <c r="G149" s="55" t="s">
        <v>142</v>
      </c>
      <c r="H149" s="55" t="s">
        <v>47</v>
      </c>
      <c r="I149" s="60" t="s">
        <v>47</v>
      </c>
      <c r="J149" s="53">
        <f>J147</f>
        <v>0</v>
      </c>
    </row>
    <row r="150" spans="1:10" s="111" customFormat="1" ht="51" customHeight="1" x14ac:dyDescent="0.2">
      <c r="A150" s="48" t="s">
        <v>144</v>
      </c>
      <c r="B150" s="47"/>
      <c r="C150" s="47"/>
      <c r="D150" s="55" t="s">
        <v>134</v>
      </c>
      <c r="E150" s="55" t="s">
        <v>36</v>
      </c>
      <c r="F150" s="55" t="s">
        <v>145</v>
      </c>
      <c r="G150" s="55"/>
      <c r="H150" s="55"/>
      <c r="I150" s="60"/>
      <c r="J150" s="53">
        <f>J153</f>
        <v>0</v>
      </c>
    </row>
    <row r="151" spans="1:10" s="111" customFormat="1" ht="38.25" customHeight="1" x14ac:dyDescent="0.2">
      <c r="A151" s="48" t="s">
        <v>101</v>
      </c>
      <c r="B151" s="47"/>
      <c r="C151" s="47"/>
      <c r="D151" s="55" t="s">
        <v>134</v>
      </c>
      <c r="E151" s="55" t="s">
        <v>36</v>
      </c>
      <c r="F151" s="55" t="s">
        <v>145</v>
      </c>
      <c r="G151" s="55" t="s">
        <v>102</v>
      </c>
      <c r="H151" s="55"/>
      <c r="I151" s="60"/>
      <c r="J151" s="53">
        <f>_10039190093977321263+0</f>
        <v>0</v>
      </c>
    </row>
    <row r="152" spans="1:10" s="111" customFormat="1" ht="25.5" customHeight="1" x14ac:dyDescent="0.2">
      <c r="A152" s="34" t="s">
        <v>103</v>
      </c>
      <c r="B152" s="33"/>
      <c r="C152" s="33"/>
      <c r="D152" s="66" t="s">
        <v>134</v>
      </c>
      <c r="E152" s="66" t="s">
        <v>36</v>
      </c>
      <c r="F152" s="66" t="s">
        <v>145</v>
      </c>
      <c r="G152" s="66" t="s">
        <v>102</v>
      </c>
      <c r="H152" s="66" t="s">
        <v>104</v>
      </c>
      <c r="I152" s="67" t="s">
        <v>45</v>
      </c>
      <c r="J152" s="74">
        <v>0</v>
      </c>
    </row>
    <row r="153" spans="1:10" s="111" customFormat="1" ht="13.5" customHeight="1" thickBot="1" x14ac:dyDescent="0.25">
      <c r="A153" s="3" t="s">
        <v>46</v>
      </c>
      <c r="B153" s="2"/>
      <c r="C153" s="2"/>
      <c r="D153" s="77" t="s">
        <v>134</v>
      </c>
      <c r="E153" s="77" t="s">
        <v>36</v>
      </c>
      <c r="F153" s="77" t="s">
        <v>145</v>
      </c>
      <c r="G153" s="77" t="s">
        <v>102</v>
      </c>
      <c r="H153" s="77" t="s">
        <v>47</v>
      </c>
      <c r="I153" s="78" t="s">
        <v>47</v>
      </c>
      <c r="J153" s="79">
        <f>J151</f>
        <v>0</v>
      </c>
    </row>
    <row r="154" spans="1:10" s="106" customFormat="1" ht="19.5" customHeight="1" x14ac:dyDescent="0.2">
      <c r="A154" s="101"/>
      <c r="B154" s="101"/>
      <c r="C154" s="101"/>
      <c r="D154" s="101"/>
      <c r="E154" s="101"/>
      <c r="F154" s="101"/>
      <c r="G154" s="105" t="s">
        <v>146</v>
      </c>
      <c r="H154" s="105"/>
      <c r="I154" s="105"/>
      <c r="J154" s="105"/>
    </row>
    <row r="155" spans="1:10" x14ac:dyDescent="0.2">
      <c r="A155" s="101"/>
      <c r="B155" s="101"/>
      <c r="C155" s="101"/>
      <c r="D155" s="101"/>
      <c r="E155" s="101"/>
      <c r="F155" s="101"/>
      <c r="G155" s="101"/>
      <c r="H155" s="101"/>
      <c r="I155" s="101"/>
      <c r="J155" s="101"/>
    </row>
    <row r="156" spans="1:10" x14ac:dyDescent="0.2">
      <c r="A156" s="88" t="s">
        <v>147</v>
      </c>
      <c r="B156" s="101"/>
      <c r="C156" s="75"/>
      <c r="D156" s="75"/>
      <c r="E156" s="63"/>
      <c r="F156" s="1"/>
      <c r="G156" s="1"/>
      <c r="H156" s="1"/>
    </row>
    <row r="157" spans="1:10" x14ac:dyDescent="0.2">
      <c r="C157" s="4" t="s">
        <v>148</v>
      </c>
      <c r="D157" s="4"/>
      <c r="E157" s="4"/>
      <c r="F157" s="4" t="s">
        <v>6</v>
      </c>
      <c r="G157" s="4"/>
      <c r="H157" s="4"/>
    </row>
    <row r="158" spans="1:10" x14ac:dyDescent="0.2">
      <c r="D158" s="101"/>
      <c r="E158" s="101"/>
      <c r="F158" s="101"/>
      <c r="G158" s="106"/>
      <c r="H158" s="106"/>
    </row>
    <row r="159" spans="1:10" s="106" customFormat="1" ht="20.25" customHeight="1" x14ac:dyDescent="0.2">
      <c r="A159" s="88" t="s">
        <v>149</v>
      </c>
      <c r="B159" s="101"/>
      <c r="C159" s="75"/>
      <c r="D159" s="75"/>
      <c r="E159" s="75"/>
      <c r="F159" s="6"/>
      <c r="G159" s="6"/>
      <c r="H159" s="6"/>
      <c r="I159" s="6"/>
      <c r="J159" s="6"/>
    </row>
    <row r="160" spans="1:10" x14ac:dyDescent="0.2">
      <c r="C160" s="4" t="s">
        <v>148</v>
      </c>
      <c r="D160" s="4"/>
      <c r="E160" s="4"/>
      <c r="F160" s="4" t="s">
        <v>6</v>
      </c>
      <c r="G160" s="4"/>
      <c r="H160" s="4"/>
      <c r="I160" s="5" t="s">
        <v>150</v>
      </c>
      <c r="J160" s="5"/>
    </row>
    <row r="161" spans="1:8" x14ac:dyDescent="0.2">
      <c r="A161" s="82"/>
      <c r="B161" s="82"/>
      <c r="C161" s="82"/>
      <c r="D161" s="82"/>
      <c r="E161" s="82"/>
      <c r="F161" s="106"/>
      <c r="G161" s="106"/>
      <c r="H161" s="106"/>
    </row>
    <row r="162" spans="1:8" x14ac:dyDescent="0.2">
      <c r="A162" s="88" t="s">
        <v>151</v>
      </c>
      <c r="D162" s="101"/>
      <c r="E162" s="101"/>
      <c r="F162" s="101"/>
      <c r="G162" s="106"/>
      <c r="H162" s="106"/>
    </row>
    <row r="163" spans="1:8" x14ac:dyDescent="0.2">
      <c r="A163" s="106"/>
      <c r="B163" s="106"/>
      <c r="C163" s="106"/>
      <c r="D163" s="106"/>
      <c r="E163" s="106"/>
      <c r="G163" s="106"/>
      <c r="H163" s="106"/>
    </row>
  </sheetData>
  <mergeCells count="156">
    <mergeCell ref="A132:C132"/>
    <mergeCell ref="A133:C133"/>
    <mergeCell ref="A144:C144"/>
    <mergeCell ref="A145:C145"/>
    <mergeCell ref="I159:J159"/>
    <mergeCell ref="I160:J160"/>
    <mergeCell ref="C157:E157"/>
    <mergeCell ref="F157:H157"/>
    <mergeCell ref="C160:E160"/>
    <mergeCell ref="F160:H160"/>
    <mergeCell ref="A149:C149"/>
    <mergeCell ref="A150:C150"/>
    <mergeCell ref="A151:C151"/>
    <mergeCell ref="A152:C152"/>
    <mergeCell ref="A153:C153"/>
    <mergeCell ref="F159:H159"/>
    <mergeCell ref="F156:H156"/>
    <mergeCell ref="A148:C148"/>
    <mergeCell ref="A140:C140"/>
    <mergeCell ref="A141:C141"/>
    <mergeCell ref="A146:C146"/>
    <mergeCell ref="A138:C138"/>
    <mergeCell ref="A139:C139"/>
    <mergeCell ref="A147:C147"/>
    <mergeCell ref="A142:C142"/>
    <mergeCell ref="A143:C143"/>
    <mergeCell ref="A117:C117"/>
    <mergeCell ref="A123:C123"/>
    <mergeCell ref="A124:C124"/>
    <mergeCell ref="A125:C125"/>
    <mergeCell ref="A127:C127"/>
    <mergeCell ref="A126:C126"/>
    <mergeCell ref="A134:C134"/>
    <mergeCell ref="A135:C135"/>
    <mergeCell ref="A136:C136"/>
    <mergeCell ref="A137:C137"/>
    <mergeCell ref="A118:C118"/>
    <mergeCell ref="A119:C119"/>
    <mergeCell ref="A120:C120"/>
    <mergeCell ref="A121:C121"/>
    <mergeCell ref="A122:C122"/>
    <mergeCell ref="A128:C128"/>
    <mergeCell ref="A129:C129"/>
    <mergeCell ref="A130:C130"/>
    <mergeCell ref="A131:C131"/>
    <mergeCell ref="A112:C112"/>
    <mergeCell ref="A110:C110"/>
    <mergeCell ref="A113:C113"/>
    <mergeCell ref="A91:C91"/>
    <mergeCell ref="A114:C114"/>
    <mergeCell ref="A115:C115"/>
    <mergeCell ref="A111:C111"/>
    <mergeCell ref="A103:C103"/>
    <mergeCell ref="A104:C104"/>
    <mergeCell ref="A99:C99"/>
    <mergeCell ref="A108:C108"/>
    <mergeCell ref="A109:C109"/>
    <mergeCell ref="A105:C105"/>
    <mergeCell ref="A106:C106"/>
    <mergeCell ref="A100:C100"/>
    <mergeCell ref="A101:C101"/>
    <mergeCell ref="B21:G21"/>
    <mergeCell ref="B22:G22"/>
    <mergeCell ref="B23:G23"/>
    <mergeCell ref="A116:C116"/>
    <mergeCell ref="A39:C39"/>
    <mergeCell ref="A40:C40"/>
    <mergeCell ref="A41:C41"/>
    <mergeCell ref="A42:C42"/>
    <mergeCell ref="A43:C43"/>
    <mergeCell ref="A50:C50"/>
    <mergeCell ref="A107:C107"/>
    <mergeCell ref="A98:C98"/>
    <mergeCell ref="A102:C102"/>
    <mergeCell ref="A90:C90"/>
    <mergeCell ref="A62:C62"/>
    <mergeCell ref="A96:C96"/>
    <mergeCell ref="A92:C92"/>
    <mergeCell ref="A56:C56"/>
    <mergeCell ref="A58:C58"/>
    <mergeCell ref="A83:C83"/>
    <mergeCell ref="A73:C73"/>
    <mergeCell ref="A74:C74"/>
    <mergeCell ref="A97:C97"/>
    <mergeCell ref="A71:C71"/>
    <mergeCell ref="A72:C72"/>
    <mergeCell ref="A82:C82"/>
    <mergeCell ref="A77:C77"/>
    <mergeCell ref="A78:C78"/>
    <mergeCell ref="A79:C79"/>
    <mergeCell ref="A93:C93"/>
    <mergeCell ref="A86:C86"/>
    <mergeCell ref="A76:C76"/>
    <mergeCell ref="A84:C84"/>
    <mergeCell ref="A87:C87"/>
    <mergeCell ref="A95:C95"/>
    <mergeCell ref="A85:C85"/>
    <mergeCell ref="A94:C94"/>
    <mergeCell ref="A88:C88"/>
    <mergeCell ref="A45:C45"/>
    <mergeCell ref="A46:C46"/>
    <mergeCell ref="A47:C47"/>
    <mergeCell ref="A48:C48"/>
    <mergeCell ref="A49:C49"/>
    <mergeCell ref="A60:C60"/>
    <mergeCell ref="A61:C61"/>
    <mergeCell ref="A52:C52"/>
    <mergeCell ref="H26:I26"/>
    <mergeCell ref="A53:C53"/>
    <mergeCell ref="A54:C54"/>
    <mergeCell ref="A55:C55"/>
    <mergeCell ref="A44:C44"/>
    <mergeCell ref="A38:C38"/>
    <mergeCell ref="A28:C28"/>
    <mergeCell ref="A29:C29"/>
    <mergeCell ref="A30:C30"/>
    <mergeCell ref="A26:C27"/>
    <mergeCell ref="D26:G26"/>
    <mergeCell ref="A57:C57"/>
    <mergeCell ref="A59:C59"/>
    <mergeCell ref="A51:C51"/>
    <mergeCell ref="A89:C89"/>
    <mergeCell ref="A80:C80"/>
    <mergeCell ref="A81:C81"/>
    <mergeCell ref="A68:C68"/>
    <mergeCell ref="A66:C66"/>
    <mergeCell ref="A67:C67"/>
    <mergeCell ref="A63:C63"/>
    <mergeCell ref="A64:C64"/>
    <mergeCell ref="A65:C65"/>
    <mergeCell ref="A75:C75"/>
    <mergeCell ref="A70:C70"/>
    <mergeCell ref="A69:C69"/>
    <mergeCell ref="A31:C31"/>
    <mergeCell ref="A32:C32"/>
    <mergeCell ref="A33:C33"/>
    <mergeCell ref="A34:C34"/>
    <mergeCell ref="A35:C35"/>
    <mergeCell ref="A36:C36"/>
    <mergeCell ref="A37:C37"/>
    <mergeCell ref="D14:F14"/>
    <mergeCell ref="F2:J2"/>
    <mergeCell ref="F3:J3"/>
    <mergeCell ref="F7:J7"/>
    <mergeCell ref="F8:J8"/>
    <mergeCell ref="F10:G10"/>
    <mergeCell ref="H10:J10"/>
    <mergeCell ref="F11:G11"/>
    <mergeCell ref="F6:J6"/>
    <mergeCell ref="F9:G9"/>
    <mergeCell ref="H9:J9"/>
    <mergeCell ref="A13:J13"/>
    <mergeCell ref="J26:J27"/>
    <mergeCell ref="A16:D16"/>
    <mergeCell ref="B19:G19"/>
    <mergeCell ref="B20:G20"/>
  </mergeCells>
  <phoneticPr fontId="7" type="noConversion"/>
  <printOptions horizontalCentered="1"/>
  <pageMargins left="0" right="0" top="0.15748031496062992" bottom="0.51181102362204722" header="0.15748031496062992" footer="0.15748031496062992"/>
  <pageSetup paperSize="9" scale="30" orientation="portrait" r:id="rId1"/>
  <headerFooter alignWithMargins="0">
    <oddFooter>&amp;CСтраница &amp;P из &amp;N</oddFooter>
  </headerFooter>
  <ignoredErrors>
    <ignoredError sqref="J147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62</vt:i4>
      </vt:variant>
    </vt:vector>
  </HeadingPairs>
  <TitlesOfParts>
    <vt:vector size="63" baseType="lpstr">
      <vt:lpstr>Окончательная смета</vt:lpstr>
      <vt:lpstr>_03019190090011121211</vt:lpstr>
      <vt:lpstr>_03019190090011129213</vt:lpstr>
      <vt:lpstr>_03019190090012121211</vt:lpstr>
      <vt:lpstr>_03019190090012129213</vt:lpstr>
      <vt:lpstr>_030191900900191222121</vt:lpstr>
      <vt:lpstr>_030191900900191222122</vt:lpstr>
      <vt:lpstr>_03019190090019122222</vt:lpstr>
      <vt:lpstr>_03019190090019122262</vt:lpstr>
      <vt:lpstr>_03019190090019123226</vt:lpstr>
      <vt:lpstr>_03019190090019129213</vt:lpstr>
      <vt:lpstr>_03019190090019129262</vt:lpstr>
      <vt:lpstr>_03019190090019222340</vt:lpstr>
      <vt:lpstr>_03019190090019226226</vt:lpstr>
      <vt:lpstr>_03019190090019242221</vt:lpstr>
      <vt:lpstr>_03019190090019242225</vt:lpstr>
      <vt:lpstr>_03019190090019242226</vt:lpstr>
      <vt:lpstr>_03019190090019242310</vt:lpstr>
      <vt:lpstr>_03019190090019242340</vt:lpstr>
      <vt:lpstr>_03019190090019243225</vt:lpstr>
      <vt:lpstr>_03019190090019243226</vt:lpstr>
      <vt:lpstr>_03019190090019244221</vt:lpstr>
      <vt:lpstr>_03019190090019244222</vt:lpstr>
      <vt:lpstr>_03019190090019244223</vt:lpstr>
      <vt:lpstr>_03019190090019244224</vt:lpstr>
      <vt:lpstr>_030191900900192442251</vt:lpstr>
      <vt:lpstr>_030191900900192442252</vt:lpstr>
      <vt:lpstr>_030191900900192442261</vt:lpstr>
      <vt:lpstr>_030191900900192442262</vt:lpstr>
      <vt:lpstr>_030191900900192442263</vt:lpstr>
      <vt:lpstr>_030191900900192442264</vt:lpstr>
      <vt:lpstr>_030191900900192442265</vt:lpstr>
      <vt:lpstr>_03019190090019244290</vt:lpstr>
      <vt:lpstr>_03019190090019244310</vt:lpstr>
      <vt:lpstr>_03019190090019244340</vt:lpstr>
      <vt:lpstr>_03019190090019321262</vt:lpstr>
      <vt:lpstr>_03019190090019321263</vt:lpstr>
      <vt:lpstr>_03019190090019831290</vt:lpstr>
      <vt:lpstr>_03019190090019851290</vt:lpstr>
      <vt:lpstr>_03019190090019852290</vt:lpstr>
      <vt:lpstr>_03019190090019853290</vt:lpstr>
      <vt:lpstr>_03019190093969122212</vt:lpstr>
      <vt:lpstr>_03019190093974122212</vt:lpstr>
      <vt:lpstr>_03019190093987122212</vt:lpstr>
      <vt:lpstr>_03019190094009414226</vt:lpstr>
      <vt:lpstr>_03019190094009414310</vt:lpstr>
      <vt:lpstr>_05010540535900412310</vt:lpstr>
      <vt:lpstr>_07059190092040244226</vt:lpstr>
      <vt:lpstr>_10030540535890322262</vt:lpstr>
      <vt:lpstr>_10039190030410313263</vt:lpstr>
      <vt:lpstr>_10039190093977321263</vt:lpstr>
      <vt:lpstr>sys_Signer2Name</vt:lpstr>
      <vt:lpstr>sys_Signer2Post</vt:lpstr>
      <vt:lpstr>ti_1</vt:lpstr>
      <vt:lpstr>ti_38</vt:lpstr>
      <vt:lpstr>ti_4</vt:lpstr>
      <vt:lpstr>ti_40</vt:lpstr>
      <vt:lpstr>ti_43</vt:lpstr>
      <vt:lpstr>ti_44</vt:lpstr>
      <vt:lpstr>ti_45</vt:lpstr>
      <vt:lpstr>ti_46</vt:lpstr>
      <vt:lpstr>ti_47</vt:lpstr>
      <vt:lpstr>ti_48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Куприенко Светлана Владимировна</cp:lastModifiedBy>
  <cp:lastPrinted>2014-08-01T13:29:35Z</cp:lastPrinted>
  <dcterms:created xsi:type="dcterms:W3CDTF">1996-10-08T23:32:33Z</dcterms:created>
  <dcterms:modified xsi:type="dcterms:W3CDTF">2017-02-09T04:28:01Z</dcterms:modified>
</cp:coreProperties>
</file>